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60" windowWidth="19200" windowHeight="5550"/>
  </bookViews>
  <sheets>
    <sheet name="Koond" sheetId="1" r:id="rId1"/>
    <sheet name="1" sheetId="2" r:id="rId2"/>
    <sheet name="2" sheetId="3" r:id="rId3"/>
    <sheet name="3" sheetId="4" r:id="rId4"/>
  </sheets>
  <externalReferences>
    <externalReference r:id="rId5"/>
  </externalReferences>
  <definedNames>
    <definedName name="_xlnm.Print_Area" localSheetId="1">'1'!$A$1:$E$60</definedName>
  </definedNames>
  <calcPr calcId="145621"/>
</workbook>
</file>

<file path=xl/calcChain.xml><?xml version="1.0" encoding="utf-8"?>
<calcChain xmlns="http://schemas.openxmlformats.org/spreadsheetml/2006/main">
  <c r="E43" i="4" l="1"/>
  <c r="E43" i="2" l="1"/>
  <c r="C51" i="2"/>
  <c r="C51" i="4"/>
  <c r="H12" i="1"/>
  <c r="C55" i="3" l="1"/>
  <c r="H13" i="1"/>
  <c r="E14" i="1"/>
  <c r="E12" i="1"/>
  <c r="E13" i="1"/>
  <c r="E35" i="2" l="1"/>
  <c r="B5" i="2"/>
  <c r="A3" i="2"/>
  <c r="F12" i="1"/>
  <c r="H15" i="1" l="1"/>
  <c r="E51" i="4"/>
  <c r="E35" i="4"/>
  <c r="B5" i="4"/>
  <c r="A3" i="4"/>
  <c r="E43" i="3"/>
  <c r="E55" i="3"/>
  <c r="E35" i="3"/>
  <c r="B5" i="3"/>
  <c r="A3" i="3"/>
  <c r="F13" i="1"/>
  <c r="B12" i="1"/>
  <c r="D14" i="1"/>
  <c r="G14" i="1"/>
  <c r="G12" i="1"/>
  <c r="F14" i="1"/>
  <c r="C14" i="1"/>
  <c r="C13" i="1"/>
  <c r="B14" i="1"/>
  <c r="C12" i="1"/>
  <c r="D12" i="1"/>
  <c r="D13" i="1"/>
  <c r="G13" i="1"/>
  <c r="B13" i="1"/>
  <c r="F8" i="1" l="1"/>
  <c r="H8" i="1" s="1"/>
  <c r="I8" i="1" l="1"/>
  <c r="C26" i="1" s="1"/>
  <c r="C30" i="1" s="1"/>
  <c r="H9" i="1"/>
</calcChain>
</file>

<file path=xl/comments1.xml><?xml version="1.0" encoding="utf-8"?>
<comments xmlns="http://schemas.openxmlformats.org/spreadsheetml/2006/main">
  <authors>
    <author>PilleRu</author>
  </authors>
  <commentList>
    <comment ref="E7" authorId="0">
      <text>
        <r>
          <rPr>
            <b/>
            <sz val="9"/>
            <color indexed="81"/>
            <rFont val="Tahoma"/>
            <family val="2"/>
            <charset val="186"/>
          </rPr>
          <t>PilleRu:</t>
        </r>
        <r>
          <rPr>
            <sz val="9"/>
            <color indexed="81"/>
            <rFont val="Tahoma"/>
            <family val="2"/>
            <charset val="186"/>
          </rPr>
          <t xml:space="preserve">
Kas me tahame küsida ka 2015-2016 kasutatud toetust?</t>
        </r>
      </text>
    </comment>
  </commentList>
</comments>
</file>

<file path=xl/comments2.xml><?xml version="1.0" encoding="utf-8"?>
<comments xmlns="http://schemas.openxmlformats.org/spreadsheetml/2006/main">
  <authors>
    <author>KaidoS</author>
  </authors>
  <commentList>
    <comment ref="A53" authorId="0">
      <text>
        <r>
          <rPr>
            <b/>
            <sz val="8"/>
            <color indexed="81"/>
            <rFont val="Tahoma"/>
            <family val="2"/>
            <charset val="186"/>
          </rPr>
          <t>KaidoS:</t>
        </r>
        <r>
          <rPr>
            <sz val="8"/>
            <color indexed="81"/>
            <rFont val="Tahoma"/>
            <family val="2"/>
            <charset val="186"/>
          </rPr>
          <t xml:space="preserve">
mida tegevuse elluviija saab mõjutada </t>
        </r>
      </text>
    </comment>
  </commentList>
</comments>
</file>

<file path=xl/comments3.xml><?xml version="1.0" encoding="utf-8"?>
<comments xmlns="http://schemas.openxmlformats.org/spreadsheetml/2006/main">
  <authors>
    <author>KaidoS</author>
  </authors>
  <commentList>
    <comment ref="A57" authorId="0">
      <text>
        <r>
          <rPr>
            <b/>
            <sz val="8"/>
            <color indexed="81"/>
            <rFont val="Tahoma"/>
            <family val="2"/>
            <charset val="186"/>
          </rPr>
          <t>KaidoS:</t>
        </r>
        <r>
          <rPr>
            <sz val="8"/>
            <color indexed="81"/>
            <rFont val="Tahoma"/>
            <family val="2"/>
            <charset val="186"/>
          </rPr>
          <t xml:space="preserve">
mida tegevuse elluviija saab mõjutada </t>
        </r>
      </text>
    </comment>
  </commentList>
</comments>
</file>

<file path=xl/comments4.xml><?xml version="1.0" encoding="utf-8"?>
<comments xmlns="http://schemas.openxmlformats.org/spreadsheetml/2006/main">
  <authors>
    <author>KaidoS</author>
  </authors>
  <commentList>
    <comment ref="A53" authorId="0">
      <text>
        <r>
          <rPr>
            <b/>
            <sz val="8"/>
            <color indexed="81"/>
            <rFont val="Tahoma"/>
            <family val="2"/>
            <charset val="186"/>
          </rPr>
          <t>KaidoS:</t>
        </r>
        <r>
          <rPr>
            <sz val="8"/>
            <color indexed="81"/>
            <rFont val="Tahoma"/>
            <family val="2"/>
            <charset val="186"/>
          </rPr>
          <t xml:space="preserve">
mida tegevuse elluviija saab mõjutada </t>
        </r>
      </text>
    </comment>
  </commentList>
</comments>
</file>

<file path=xl/sharedStrings.xml><?xml version="1.0" encoding="utf-8"?>
<sst xmlns="http://schemas.openxmlformats.org/spreadsheetml/2006/main" count="308" uniqueCount="224">
  <si>
    <t>nr</t>
  </si>
  <si>
    <t>Tegevus</t>
  </si>
  <si>
    <t>Elluviimise aeg</t>
  </si>
  <si>
    <t>Asutus</t>
  </si>
  <si>
    <t>Kokkulepe</t>
  </si>
  <si>
    <t>Summa</t>
  </si>
  <si>
    <t xml:space="preserve">KOKKU </t>
  </si>
  <si>
    <t>Tegevuse eesmärgi kirjeldus</t>
  </si>
  <si>
    <t>kes, kuidas ja millal mõõdab</t>
  </si>
  <si>
    <t xml:space="preserve">VÄLJUND </t>
  </si>
  <si>
    <t xml:space="preserve">Täpsustused </t>
  </si>
  <si>
    <t>Tegevuse periood:</t>
  </si>
  <si>
    <t>EELARVE</t>
  </si>
  <si>
    <t>Summa kokku</t>
  </si>
  <si>
    <t>Riski kirjeldus</t>
  </si>
  <si>
    <t>valitud hajutamise viis</t>
  </si>
  <si>
    <t xml:space="preserve">Rahaline maht </t>
  </si>
  <si>
    <t>Toetuse summa</t>
  </si>
  <si>
    <t>Toetuse osakaal</t>
  </si>
  <si>
    <t>Oodatavat tulemust kirjeldav mõõdik</t>
  </si>
  <si>
    <t>OMAFINANTSEERINGU ALLIKAD</t>
  </si>
  <si>
    <t>Muutuse kirjeldus/Oodatav tulemus</t>
  </si>
  <si>
    <t>Üldandmed</t>
  </si>
  <si>
    <t xml:space="preserve">Koostaja </t>
  </si>
  <si>
    <t>Eesmärgi kirjeldus</t>
  </si>
  <si>
    <t>Omafin. summa</t>
  </si>
  <si>
    <t>Maakonna strateegiline eesmärk, mida tegevus toetab</t>
  </si>
  <si>
    <t xml:space="preserve">TULEMUS </t>
  </si>
  <si>
    <t xml:space="preserve">RISKID </t>
  </si>
  <si>
    <t>TEGEVUSE EESMÄRK</t>
  </si>
  <si>
    <t>OODATAV MUUTUS</t>
  </si>
  <si>
    <t>Mõõdik</t>
  </si>
  <si>
    <t>Tänane tase</t>
  </si>
  <si>
    <t>TEGEVUSE SISU KIRJELDUS</t>
  </si>
  <si>
    <t>TEGEVUSTE ELLUVIIMISEL OSALEJAD</t>
  </si>
  <si>
    <t xml:space="preserve">Roll tegevuse elluviimisel </t>
  </si>
  <si>
    <t>Tegevuse algus</t>
  </si>
  <si>
    <t>Tegevuse lõpp</t>
  </si>
  <si>
    <t>PIIRKONDLIKE ALGATUSTE PROGRAMMI TEGEVUSKAVA</t>
  </si>
  <si>
    <t>Tegevuse elluviimises osalejad</t>
  </si>
  <si>
    <t xml:space="preserve">Programmi tegevus </t>
  </si>
  <si>
    <t>TEGEVUSTE EELDATAV MÕJU LÄBIVATELE TEEMADELE</t>
  </si>
  <si>
    <t>Regionaalareng</t>
  </si>
  <si>
    <t>Keskkonnahoid ja kliima</t>
  </si>
  <si>
    <t>Infoühiskond</t>
  </si>
  <si>
    <t>Riigivalitsemine</t>
  </si>
  <si>
    <t>Möju olemasolu</t>
  </si>
  <si>
    <t xml:space="preserve">Mõju sisu </t>
  </si>
  <si>
    <t>TEGEVUSE NIMETUS</t>
  </si>
  <si>
    <t>Tase pärast tegevuse elluviimist</t>
  </si>
  <si>
    <r>
      <t xml:space="preserve">Struktuurivahendite kasutamise eesmärk või eesmärgid, millesse tegevus panustab
</t>
    </r>
    <r>
      <rPr>
        <i/>
        <sz val="12"/>
        <color theme="1"/>
        <rFont val="Calibri"/>
        <family val="2"/>
        <charset val="186"/>
        <scheme val="minor"/>
      </rPr>
      <t>(kui on asjakohane)</t>
    </r>
  </si>
  <si>
    <r>
      <t xml:space="preserve">Selgitused, kuidas on seotud
</t>
    </r>
    <r>
      <rPr>
        <i/>
        <sz val="11"/>
        <color theme="1"/>
        <rFont val="Calibri"/>
        <family val="2"/>
        <charset val="186"/>
        <scheme val="minor"/>
      </rPr>
      <t>(vajadusel)</t>
    </r>
  </si>
  <si>
    <t>TEGEVUSPLAAN</t>
  </si>
  <si>
    <t xml:space="preserve">Muudatusvajaduse all on vajalik 
a) kirjeldada kitsaskoht 
b) tuua välja selle eeldatavad põhjused ning 
c) selgitada olukorda ja trende (võimalusel arvandmete, uuringute või ekspertarvamuste baasilt)
d) kui asjakohane, siis tuua välja seosed 2015-2016 aasta  tugiprogrammi elluviidud tegevuste ja saavutatuga. </t>
  </si>
  <si>
    <r>
      <t xml:space="preserve">Tänane olukord 
</t>
    </r>
    <r>
      <rPr>
        <sz val="11"/>
        <rFont val="Calibri"/>
        <family val="2"/>
        <charset val="186"/>
        <scheme val="minor"/>
      </rPr>
      <t>(asjasepuutuva kirjeldus)</t>
    </r>
  </si>
  <si>
    <t>Lõpptase, kui tegevus jätkub ka pärast 2019.aastat</t>
  </si>
  <si>
    <t>Tegevuse jätkuvus pärast 2019. aastat</t>
  </si>
  <si>
    <t>Tugiprogrammi aluseks olev maakondlik arendusdokument</t>
  </si>
  <si>
    <t>Tulemuse tase 2020</t>
  </si>
  <si>
    <t xml:space="preserve">Tugiprogrammi koostamises osalenud organisatsioonid </t>
  </si>
  <si>
    <t>nimekiri organisastioonidest,  kes osalesid</t>
  </si>
  <si>
    <t>Tugiprogrammi koostamises kaasatud ekspert</t>
  </si>
  <si>
    <t xml:space="preserve">Tugiprogrammi maksimaalne toetusmaht 2017-2019 </t>
  </si>
  <si>
    <t>Tugiprogrammi kogumaht 2017-2019</t>
  </si>
  <si>
    <t>Elluviija ja kaasatud organisastioonid</t>
  </si>
  <si>
    <t>Elluviija ja kaasatud organisatsioonid ootused  (eesmärgid, soovitud tulemused), muud täpsustused</t>
  </si>
  <si>
    <t>2015-2016 toetusprogrammi perioodi kohustustega katmata jäägi prognoos</t>
  </si>
  <si>
    <t>PIIRKONDLIKUD ALGATUSED TÖÖHÕIVE JA ETTEVÕTLIKKUSE EDENDAMISEKS</t>
  </si>
  <si>
    <t>TUGIPROGRAMMI VORM PERIOODIL 2017-2023</t>
  </si>
  <si>
    <r>
      <t>P</t>
    </r>
    <r>
      <rPr>
        <b/>
        <sz val="12"/>
        <color rgb="FF000000"/>
        <rFont val="Calibri"/>
        <family val="2"/>
        <charset val="186"/>
        <scheme val="minor"/>
      </rPr>
      <t>IIRKONDLIKUD ALGATUSED TÖÖHÕIVE JA ETTEVÕTLIKKUSE EDENDAMISEKS</t>
    </r>
  </si>
  <si>
    <t>Võrdsed võimalused</t>
  </si>
  <si>
    <t>Viljandi maakonna tugiprogramm perioodil 2017-2019</t>
  </si>
  <si>
    <t>Viljandi maakonna arengustrateegia - Viljandimaa - arenev PÄRIS EESTI</t>
  </si>
  <si>
    <t>Piret Arusaar</t>
  </si>
  <si>
    <t xml:space="preserve">Kairi Ong, tel 58 544 679, kairi.ong@viljandimaa.ee </t>
  </si>
  <si>
    <t>Viljandimaa Omavalitsuste Liit</t>
  </si>
  <si>
    <t>Viljandimaa Arenduskeskus</t>
  </si>
  <si>
    <t>Garantiikiri</t>
  </si>
  <si>
    <t>jah</t>
  </si>
  <si>
    <t>Mõjutab oluliselt piirkonna terviklikku arengut</t>
  </si>
  <si>
    <t>ei</t>
  </si>
  <si>
    <t>Noorte ettevõtlikkuse suurendamine</t>
  </si>
  <si>
    <t>Suurendada Viljandimaa noorte ettevõtlikkust ja ettevõtlusaktiivsust, siduda noored kodukohaga läbi ühistegevuste ja panustamise</t>
  </si>
  <si>
    <t>Majandusaktiivsus väljaspool Tallinna ja Tartu linnapiirkondi on kasvanud</t>
  </si>
  <si>
    <t>Inimkapitali arendamine on Viljandi maakonna arengustrateegia kõige olulisem arengusuund. Oluliseks tegevussuunaks on inimeste aktiivsuse kasvatamine ja toetamine elukaare igas faasis, sealhulgas pidev ettevõtlikkuse kasvatamine noorte hulgas.
Ettevõtluskeskkonna ja majanduse arendamine - oluline tegevussuund on ettevõtlusaktiivsuse suurendamine läbi koolituste ja ettevõtluskeskkonna parandamise.</t>
  </si>
  <si>
    <t>Noorte ettevõtlikkuse arendamise programmi juhtimine ja tegevuste läbiviimine</t>
  </si>
  <si>
    <t>jätkub PATEE järgmisest perioodist</t>
  </si>
  <si>
    <t>Kui esialgselt kavandatud tegevused on tulemuslikud, siis jätkub samamoodi. Vajadusel korrigeeritakse tegevuste mahtu või iseloomu</t>
  </si>
  <si>
    <t>Noortekeskused</t>
  </si>
  <si>
    <t>Aktiivsed noored tegutsevad ja viivad oma projekte ellu ka kohalikes noortekeskustes</t>
  </si>
  <si>
    <t>Ettevõtjad</t>
  </si>
  <si>
    <t>Junior Achievement Eesti</t>
  </si>
  <si>
    <t>Õpilasfirmade juhendajate koolitused, koostööpartner õpilasfirmade tegevustes, üle-eestiliste tegevuste eestvedaja</t>
  </si>
  <si>
    <t>Osalejate vähesus tegevustes ja üritustel</t>
  </si>
  <si>
    <t>Osalejad jätavad programmi pooleli</t>
  </si>
  <si>
    <t>Alustatakse suurema arvu noortega, hoitakse isiklikku kontakti, juhendamine ja mentorlus</t>
  </si>
  <si>
    <t xml:space="preserve">Koolitajad ja mentorid ei ole piisavalt kvalifitseeritud noortega töötamiseks </t>
  </si>
  <si>
    <t>Maakonna ettevõtluspotentsiaali turundus, investorteenindus ja ettevõtete ekspordivõimekuse tõstmine</t>
  </si>
  <si>
    <t xml:space="preserve">Väljaspool Harjumaad ja Tartumaad loodud sisemajanduse koguprodukti osakaalu kasv Eesti sisemajanduse koguproduktist 0,3 protsendi võrra. </t>
  </si>
  <si>
    <t>Strateegiline arengusuund 1: Inimkapitali arendamine
Eesmärk 1: Piisavalt eestvedajaid, kes suudavad luua inimesi Viljandimaale toovaid ja siin hoidvaid töökohti, kes tagavad hea ettevõtlus- ja majanduskeskkonna ning aktiviseerivad kodanikuühiskonda.
Eesmärk 2: Majanduskasvu tagamiseks piisaval arvul tööturul hakkama saavaid inimesi, kes väärtustavad elukohana Viljandimaad. 
Strateegiline areengusuund 2: Ettevõtluskeskkonna ja majanduse arendamine
Eesmärk 1: Ettevõtjatele tegutsemisvõimaluste loomine: Viljandimaal ettevõtlusega tegeleda soovivad inimesed leiavad toetust, neid ei tõrjuta, vaid luuakse head tingimused tegutsemiseks.
Eesmärk 2: Viljandimaa majanduse areng on Eesti keskmisest kiirem.
Eesmärk 3: Viljandimaale tullakse ning jäädakse atraktiivsete töökohtade ja loomisvõimaluste tõttu.
Oluline tegevussuund 1: Olemasolevate ettevõtlusalade ja -inkubaatorite arendamine ning uute kavandamine, loomine ja turundus. 
Oluline tegevsussuund 2: Ettevõtjatele tegutsemisvõimaluste loomine</t>
  </si>
  <si>
    <t>Tööjõukulu on lisandväärtuse komponendiks, seega iga lisanduv töökoht suurendab piirkonna SKPd</t>
  </si>
  <si>
    <t>Esialgselt kavandatud tulemusliike tegevusi jätkatakse samas võtmes. Mittetulemuslikud tegevused tuleb asendada või neist loobuda</t>
  </si>
  <si>
    <t>Arenduskeskuste võrgustik</t>
  </si>
  <si>
    <t>Ettevõtluse Arendamise Sihtasutus</t>
  </si>
  <si>
    <t>Viljandimaa Omavalitsuste Liit/Viljandimaa omavalitsused</t>
  </si>
  <si>
    <t>Kiirelt kaasutusele võetava kinnisvara arendajad-vahendajad, koostööpartnerid</t>
  </si>
  <si>
    <t>Viljandimaa kinnisvaraettevõtjad</t>
  </si>
  <si>
    <t>Muud erasektori teenusepakkujad</t>
  </si>
  <si>
    <t>Ei leita üles õiget sihtgruppi turundamiseks, st info ei jõua õigete inimesteni ja/või ei leita õigeid turunduskanaleid</t>
  </si>
  <si>
    <t>Olemasolevate koostöövõrgustike kaasamine parimate kontaktide ja kanalite selgitamiseks - sõpruspiirkonnad, Arenduskeskusega sarnasel tegevusalal toimetavad võrgustikud Põhjamaades ja kesk-Euroopas, isiklikud kontaktid</t>
  </si>
  <si>
    <t>Osa potentsiaalseid partnereid jääb kaasamata</t>
  </si>
  <si>
    <t>Keskendutakse neile partneritele, kus tulemuse tõenäosus on suurem</t>
  </si>
  <si>
    <t>Eestisse, sh Viljandimaale investeerimise huvi kahanemine poliitilistel või majanduslikel põhjustel</t>
  </si>
  <si>
    <t>Partnerite informeerimine tegelikest oludest ja nende kutsumine tutvuma piirkonnas pakutavaga.
Üldine majandusliku ja poliitilise tausta loomine on riigi tasemel ülesanne</t>
  </si>
  <si>
    <t>Erioskustega töötajate puudus, tööharjumusega inimeste mittepiisavus maapiirkondades</t>
  </si>
  <si>
    <t>Turismiettevõtjad, MTÜ Viljandimaa Turism</t>
  </si>
  <si>
    <t>Viljandi Turismiinfokeskus ja LEADER tegevusgrupid</t>
  </si>
  <si>
    <t>SA Lõuna-Eesti Turism</t>
  </si>
  <si>
    <t>Lõuna-Eesti teised turismiarendusorganisatsioonid</t>
  </si>
  <si>
    <t>Tegevuste koordinaator;
turismi arendusjuhi töökoht</t>
  </si>
  <si>
    <t>Turismi turundus ja tootearendus</t>
  </si>
  <si>
    <t>Ettevõtjate vähene huvi koostöö vastu</t>
  </si>
  <si>
    <t>Teadlikkuse tõstmine koostöö kasulikkusest, vajadusest</t>
  </si>
  <si>
    <t>Vajalike arendustegevuste osas ei leita osapoolte vahel üksmeelt</t>
  </si>
  <si>
    <t>Tartu Ülikooli Viljandi Kultuuriakadeemia, Tartu Ülikooli ettevõtluse õppetool</t>
  </si>
  <si>
    <t>Üliõpilaste poolt loodud ettevõtted ei ole jätkusuutlikud ja isemajandavad</t>
  </si>
  <si>
    <t>Ei leidu piisavalt ambitsioonikaid, nutikaid ideid ettevõtete asutamiseks</t>
  </si>
  <si>
    <t xml:space="preserve">Viljandimaa Arenduskeskuse PATEE tugiprogrammi koordinaator iga-aastaselt ja tegevuste lõpus.
</t>
  </si>
  <si>
    <t>Kavandatud jätkutegevused ja väljundmõõdikud täpsutusvad turismivaldkonna strateegia ja tegevuskava valmimisel.
Viljandimaa turismiklastri aktiivne liikmeskond on suurenenud 75ni.</t>
  </si>
  <si>
    <t>Turismiinfokeskus teeb kokkuvõtted külastajate kohta iga aasta lõpus. 
Statistikaamet kogub infot majutuskohtade ja täituvuse kohta - turismikoordinaator
Turismisektori majandustulemusi mõõdab Viljandimaa Arenduskeskus majandusaruande esitanud äriühingute andmeid töödeldes - turismiklasstri juht</t>
  </si>
  <si>
    <t>Viljandimaa Arenduskeskus kogub infot majandusaruande esitanud äriühingute andmete põhjal igal aastal koostades maakonna majanduse ülevaadet.
Analüüside kogumise ja mõõtmise eest vastutab turismiklastri juht</t>
  </si>
  <si>
    <t>Sise- ja välisturistide hulga kasvatamine ning maakonna turismitoodete kvaliteedi tõstmine.
Koordineeritud ning läbimõeldud maakonna turismi arendamine ning Viljandimaa turundamine külastajatele siseriiklikult ja välisturgudel.</t>
  </si>
  <si>
    <t>Süsteemselt ja ühiselt kokkulepitud turismialane arendustegevus maakonnas on käivitunud ja seda arendatakse jätkuvalt edasi. Luuakse tööriistad ühisturunduseks. Ning kasutatakse neid efektiivselt ühiselt piirkonnana silma paistmiseks ning uute turismitoodete ja teenuste eksponeerimiseks ja sihtturule pakkumiseks (läbi trükiste, sotsiaalmeedia, messikülastuste jms).</t>
  </si>
  <si>
    <t>Kõigi seotud osapoolte kaasamine tegevuste kavandamise protsessi; kõiki partnereid esindava strateegilise nõuandva kogu ehk juhtgrupi moodustamine</t>
  </si>
  <si>
    <t>Elluviija ja kaasatud organisatsioonide ootused  (eesmärgid, soovitud tulemused), muud täpsustused</t>
  </si>
  <si>
    <t>Lõuna-Eesti regionaalne investorkonsultant (RIK)</t>
  </si>
  <si>
    <t>Maakonna tootmisettevõtete tootmis- ja ekspordivõimekuse tõstmine, ettevõtluspotentsiaali turundus ning investorteeninduse tugitegevused</t>
  </si>
  <si>
    <t>Õppe teoreetiline osa aitab jõuda õige praktilise väljundini, mis on selge, toimiv ja testitud ärimudel</t>
  </si>
  <si>
    <t xml:space="preserve">PATEE raames ellu viidavate tegevuste eesmärk on
- VKEde (segmendis 20-50 töötajat) tootmis- ja ekspordivõimekuse tõstmine, ettevõtete tootlikkuse suurendamine ja olemasoleva ekspordimahu suurendamine, olemasolevate töökohtade säilitamine ja nende toodetava lisandväärtuse suurendamine, investeerimisvõimekuse suurendamise toetamine;
- vajaduste ja võimaluste kaardistamine uute otseinvesteeringute kaasamiseks, mille tulemusena lisanduvad maakonna ettevõtluse ökosüsteemi sobiva profiiliga ettevõtted, kõrgema lisandväärtusega töökohad ja suureneb kvalifitseeritud tööjõu sisseränne;
- maakonna ettevõtlus- ja investeerimisvõimaluste laiem tutvustamine ja turundamine ettevõtjatele ja potentsiaalsetel investoritele lähivälismaal (nt Põhjamaad, Venemaa, Balti riigid) ja Saksamaal (nt Minnden-Lübbecke sõpruspiirkond) piirkondades kus asuvad Viljandimaa majanduspotentsiaalile sobivatel tegevusaladel tegutsevad tootmisettevõtted, sh põllumajandussaaduste töötlemine, metallitööstus ja masinaehitus, puidu- ja mööblitööstus, tekstiilitööstus;
- koostöös Eesti Maaülikooli Polli Aiandusinstituudi Teadmispõhiste tervise- ja loodustoodete kompetentsikeskusega nende uurimis- ja tootearendusteenuste tutvustamisele kaasaaitamine toidu-, ravimi- ja kosmeetikatööstuse ettevõtete hulgas lähivälismaal (Põhjamaad, Venemaa, Balti riigid) ja Saksamaal (nt Minnden-Lübbecke sõpruspiirkond). 
- investeeringute lisandumise ja uute töökohtade, sh kõrgema lisandväärtusega töökohad, loomise tulemusena kasvab maakonna SKP osakaal riigi SKPs.
</t>
  </si>
  <si>
    <t>Viljandimaa rahvaarv kahaneb, negatiivsed on nii loomulik kui rändeiive (2013 rahvastiku ja eluruumide küsitlus, Statistikaameti rahvastikuprognoos 2040).
Väheneva rahvastiku oludes on mõistlik panustada olemasolevate töökohtade säilitamisesse ja suurema lisandväärtusega töökohtade loomisesse maakonna VKEde hulgas, mis saab toimuda vaid ettevõtjate tootmis- ja ekspordivõimekuse ning seeläbi investeerimisvõimekuse kasvatamise abil.
Ettevõtjate ja avaliku sektori senine ootus on olnud üldiselt sõnastatud vormis - suurem panustamine proaktiivsetesse tegevustesse, et kujundada maakonna avaliku sektori hoiakuid, suhelda rohkem maakonnas asuvate olemasolevate välisinvestoritega, et julgustada neid arenema  ja suurendada mõjusate turundustegevuste mahtu maakonna ettevõtluskeskkonna tutvustamisel nii elanikele kui ettevõtjatele/investoritele. Siin on olulisel kohal koostöö turismisektori ettevõtjatega ja maakonna turunduse nõukojaga ning maakonna turismiklastri juhiga (turunduse- ja turismiarendusjuhiga).
Maakonnas puudub tootlikkuse ja ekspordi arendamisele ning otseinvesteeringute kaasamisele suunatud ettevõtjate ja avaliku sektori ühishuvi esindav tugistruktuur, selle ülesandeid täidab maakondlik arenduskeskus. Arenduskeskusele on asutajate ja partnerite poolt antud ülesanne võtta eestvedav roll arendustegevuste kavandamisel ja elluviimise ettevõtluse (VKEd), turismi ning maakonna turunduse valdkonnas.
PATEE 2015-2016tugiprogrammi elluviimise käigus otsiti, leiti ja palgati tööstus-ja ekspordiklastri juht (arendusjuht). 
Käivitunud sihtgruppi kuuluvate tootmisettevõtete kaardistuse põhjal ta kavandab strateegia ja viib ellu valdkonna tegevused aastatel 2017-2019.
Vastavalt vajadusele korrigeeritakse saavutatud tulemuste alusel tegevusi aastateks 2020-2023.</t>
  </si>
  <si>
    <r>
      <rPr>
        <i/>
        <sz val="11"/>
        <color rgb="FFFF0000"/>
        <rFont val="Calibri"/>
        <family val="2"/>
        <charset val="186"/>
        <scheme val="minor"/>
      </rPr>
      <t xml:space="preserve">
</t>
    </r>
    <r>
      <rPr>
        <i/>
        <sz val="11"/>
        <rFont val="Calibri"/>
        <family val="2"/>
        <charset val="186"/>
        <scheme val="minor"/>
      </rPr>
      <t xml:space="preserve">Kavandatud tugitegevsute ja VKEde tootmis- ja ekspordivaldkonna nõustamise tulemusenas suureneb ettevõtet võimekus pakkuda enam oma toodagut ja teenuseid eksportturgudel.
</t>
    </r>
    <r>
      <rPr>
        <i/>
        <sz val="11"/>
        <color theme="1"/>
        <rFont val="Calibri"/>
        <family val="2"/>
        <charset val="186"/>
        <scheme val="minor"/>
      </rPr>
      <t>VKEde ekspordivõimekus on kasvanud. Loodud on kuni 100 uut konkurentsivõimelist töökohta.
Viljandi maakonnas asuvad nii välismaise kui kohaliku osalusega ettevõtted plaanivad investeerida tootmisvõimsute arendamisse, mis on eelduseks suurendada eksporti. 
Otsese välisinvesteeringu teinud investorite arv ja maht kasvab.</t>
    </r>
  </si>
  <si>
    <t>2015-2016 aasta jooksul on investeeritud viies ettevõttes, mille tulemusena loodi vähemalt 100 töökohta.
Maakonna ekspordi maht oli 2014 aasta andmetel 215,2 miljonit eurot (2013 andmetel 204,1 mln eurot, kasv 5,4%).</t>
  </si>
  <si>
    <t xml:space="preserve">
Ekspordi kogumahu kasv on igal aastal  võrreldes eelmise majandusaastaga 5-10 %. 
Elluviidud tegevuste tulemusena on Viljandimaa ettevõtjad viinud ellu kuni 20 investeeringut tootmise arendamise eesmärgil, säilitanud olemasolevad kõrgema lisandväärtusega töökohad ja loodud juurde 250 konkurentsivõimelise palgaga töökohta.
</t>
  </si>
  <si>
    <t>Viljandimaa Arenduskeskus PATEE tugiprogrammi koordinaator tegevuste alguses,
Viljandimaa Arenduskeskus PATEE tugiprogrammi koordinaator tegevuste lõpus.</t>
  </si>
  <si>
    <t>Riikliku investorteeninduse pakkuja (EAS Välisinvesteeringute keskus ehk EAS VIK), suurkliendi haldur, maakonna- ja ettevõttekülastuste koostööpartner ja rahastaja</t>
  </si>
  <si>
    <t>Valdkonna stateegia ja tegevsute kavandamine ja elluviimine koostöös kaasatud organisatsioonidega, sh näiteks Lõuna-Eesti regionaalse investorkonsultandi ja EASi ettevõtlus- ja ekspordikeskuse ekspordi spetsialistidega</t>
  </si>
  <si>
    <t>Ettevõtjatele ja investoritele kiire ja sootsa teenuse pakkujad, koostööpartnerid</t>
  </si>
  <si>
    <t>Regiooni turundus lähiriikides, sh tugi EASi välisinvesteeringute keskusele investorseminaride korraldamisel, piirkonna/maakonna väärtuspakkumise koostamisel, päringutele vastamisel, tööjõu vahendamisel, potentsiaalsete investorite vastuvõtt maakonnas ja regioonis koos teiste maakondlik arenduskeskustega (MAKidega), regioonile omaste majandussektorite arenguhuvide esindamine, investorite järelteenindus</t>
  </si>
  <si>
    <t xml:space="preserve">Mitmest maakonnast koosneva piirkonna väikeste- ja keskmiste ettevõtete arendamise, ettevõtjate tootmis- ja ekspordivaaldkonna arendamisele suunatud ühistegevsute elluviimise koostööpartner ning ettevõtlusinvestortegevuste koordinaator piirkonnas </t>
  </si>
  <si>
    <t>Iga Viljandimaa omavalitsus on teenuse tellija ja kaasrahastaja (omafinantseeringu tagaja), võimalik kinnisvara pakkuja ja ettevõtlusvõimaluste arendaja, külastute võõrustaja näitamaks avaliku sektori soosivat suhtumist; VOL on koostööpartneriteks esinades kõiki maakonna kohalikke omavalitsusi</t>
  </si>
  <si>
    <t>Koostööpartnerid, arengustratrateegia kokkuleppijad,  tootmise ja eksprdisuunaliste ühistegevsute tellijad, oma valdkonna põhise tootmise ja/või tootmisallhanke teostajad/pakkujad</t>
  </si>
  <si>
    <t xml:space="preserve">Ettevõtjate huvi areneda eksprditurgudel ja seetõttu laiendada oma tootmist, investeerida ettevõtte arengusse on madal </t>
  </si>
  <si>
    <t>Koostöös ettvõtjatega leitakse sobivad strateegilised valikud ja kavandatakse tegevused kasvust ja arengust huvitatute jaoks, laiem huviliste ring kaasatakse arendustegevsute osalisteks, sh nt ekspordikoolitus, õpperesid, messide külastused, jms</t>
  </si>
  <si>
    <t>Koostöös töötukassaga ja kutsekoolidega leitakse sobivad inimesed;
Sotsiaalteenuste arendamine koostöös KOVidega (nt tööturule aitavad sotsiaalhoolekande teenused omavalitsustes);
Teadmine, et investeerival ettevõttel peab olema väljaõppeplaan aitab teha koostööd ka kutseõppe asutustega maakonnas</t>
  </si>
  <si>
    <t>Kutseõppeasutused Viljandi maakonnas ja laiemalt</t>
  </si>
  <si>
    <t>Üliõpilased ei leia aega ja neil puudub piisav motivatsioon osaleda Ideetuuru sündmustel</t>
  </si>
  <si>
    <t>Koordineerib programmi, korraldab maakondlikud noorte koolitused ja võistluse, juhendajate koolitused, Ettevõtliku Kooli kõigi huvigruppide teadlikkust tõstvaid tegevusi, haridusasutuste nõustamist, viib läbi ettevõtlike noorte laagri.Aitab kaasata kohalikke ettevõtjaid mentoritena ja tutvustab ettevõtluse alustamisega seotud teenuseid, vajadusel nõustab</t>
  </si>
  <si>
    <t>Noorteprojektide mentoriteks on kohalikud ettevõtjad ja kogukonna edendajad. Ettevõtjad võivad anda sisendit lahendamist vajavate probleemide/ülesannete näol. Sisendiks võib olla ka ettevõtte kasutamata ressurss</t>
  </si>
  <si>
    <t xml:space="preserve">Arengustrateegia sätestab: Aktiivsuse kasvatamine ja hoidmine on pidev protsess, mis vajab pidevat taastootmist. Ettevõtlikkuse kasvatamine noorte hulgas peab toimuma järjepidevalt ja igas vanusegrupis.
Ettevõtlikkuse ja ettevõtluse õpe mitmel tasandil ja erinevates vormides toetab noorte inimeste aktiivsust ning selle pidevat arengut. </t>
  </si>
  <si>
    <t xml:space="preserve">Igal aastal toimuvale maakondlikule õpilasprojektide konkursile esitatakse üha rohkem noorte poolt läbi viidud projekte - mõõdetakse konkursil osalevate noorteprojektide ja noorte arvuga.
TÜVKA mõõdab iga õppeaasta lõpus
</t>
  </si>
  <si>
    <t>Tegevus on ülikooli poolt kohustuslik, projektide teemad on kooskõlas õpitava erialaga ja põhiainetega, ettevõtlusõppe läbimine annab õppijale praktilise kogemuse tööjõuturule sisenemiseks</t>
  </si>
  <si>
    <t>Ideeturul ja noorte ettevõtlikkuse arendamise programmis on väga head juhendajad-koolitajad-inspireerijad, kes aitavad noortel jõuda loominguliste ja innustavate ideedeni</t>
  </si>
  <si>
    <r>
      <rPr>
        <i/>
        <sz val="11"/>
        <color rgb="FFFF0000"/>
        <rFont val="Calibri"/>
        <family val="2"/>
        <charset val="186"/>
        <scheme val="minor"/>
      </rPr>
      <t xml:space="preserve">
</t>
    </r>
    <r>
      <rPr>
        <i/>
        <sz val="11"/>
        <rFont val="Calibri"/>
        <family val="2"/>
        <charset val="186"/>
        <scheme val="minor"/>
      </rPr>
      <t xml:space="preserve">Pidev suhtlus olemasolevate ettevõtete omanike/investoritega ja neile pakutavad lahendused hoiavad ära nende lahkumise Viljandi maakonnas teistesse piirkondaesse.
VKEde (20-50 töötajaga ettvõtete) ekspordivõimekuse kasvatamine loob uusi töökohti, sh kõrgemat lisandväärtust loovaid töökohti maakonnas.  </t>
    </r>
    <r>
      <rPr>
        <i/>
        <sz val="11"/>
        <color rgb="FFFF0000"/>
        <rFont val="Calibri"/>
        <family val="2"/>
        <charset val="186"/>
        <scheme val="minor"/>
      </rPr>
      <t xml:space="preserve">
</t>
    </r>
    <r>
      <rPr>
        <i/>
        <sz val="11"/>
        <color theme="1"/>
        <rFont val="Calibri"/>
        <family val="2"/>
        <charset val="186"/>
        <scheme val="minor"/>
      </rPr>
      <t xml:space="preserve">Maakondliku investorteeninduse põhirõhk on proaktiivsetel tegevustel, nt koostöös KOVidega arendatakse ettevõtlusvõimalusi (nt kinnisvara ja hooned müügiks või rentimiseks, omavalitusele kuuluvad elamispinnad), turundatakse nii ettevõtlus- kui elukeskkonda. Investeerimisvõimalusi ja majanduskeskkonda tutvustavd turundustegevused on regulaarsed ja küllaldases mahus.
Kasvanud on kontaktisikute ja -organisatsioonide kodumaine ja rahvusvaheline võrgustik.
Koostöö lõuna-Eesti regionaalse investorkonsultandiga on olulisel kohal KOVidele ja neis asuvatele ettevõtjatele suunatud arendustegevustes.  
</t>
    </r>
  </si>
  <si>
    <t>Ekspordi maht 20-50 töötajaga VKEde segmendis kasvab vähehaaval, kuid stabiilselt
Maakonnaturunduse tegevuskava raames valmistatkse ette ettevõtjatele/investorietel ja elanikele suunatud tegevusi ettevõtluskeskkonna perandamiseks, sh 
- uuendatakse regulaarselt maakonda ja Lõuna-Eestit tutvustavaid turundusmaterjale; 
- Mäeltküla 36 ha suuruse tööstusala turundamisek on loodud Viljandi valla kodulehe alamleht.
12 omavalitsusest on koostöö tööstusalde arendamise ja tööstuskinnisvara info vahendamiseks 8-ga.
Toimub Viljandi valla Mäeltküla, Suure-Jaani Kõidama ja Viljandi linna tööstusalade projektide edasiarendamine PKT investeerimismeetme raamistikus.</t>
  </si>
  <si>
    <t>Ekspordi maht kasvab 20-50 töötajaga VKEde valitud segmendis
10% aastas.
Arenduskeskuse koostööpartneriteks on 80% ulatuses Viljandimaa omavalitused (pärast haldusreformi 3-4), lähiriikide ettevõtjad, lähiriikide välisesindused, ekspordi- ja investeeringute esindajad, välisriikide kaubanduskojad Eestis.
Turundsmaterjalid ja veeb on ajakohane.</t>
  </si>
  <si>
    <t>Ekspordi maht kasvab 20-50 töötajaga VKEde valitud segmendis 10-15% aasta
Koostööpartneriteks on kõik Viljandimaa omavalitused, lähiriikide ettevõtjad, lähiriikide välisesindused, ekspordi- ja investeeringute esindajad, välisriikide kaubanduskojad Eestis.
Turundusmaterjalid ja veeb on ajakohane.</t>
  </si>
  <si>
    <t>Vanematekogu otsus 29.11.2016</t>
  </si>
  <si>
    <t>Palun täpsustada partnerite rolli, praegu on enamike roll liiga üldine</t>
  </si>
  <si>
    <t>Koostavad ja viivad läbi loovettevõtja baaskursuse koos ettevõtluspraktikaga. Reaalsele õppele eelneb II kursuse kevadsemestril kõiki kolmanda kursuse tudengeid kaasav Ideeturg. Kõikide etappide juures viiakse paralleelselt läbi seire nii õppe kvaliteedi kui tudegigruppide tegutsemise osas. Paralleelselt toimub eelinkubatsioon Viljandimaa Loomemejanduskeskuses</t>
  </si>
  <si>
    <t>Suurem reklaam, koolide ja noortekeskuste kaasamine noorte programmi ja konkursile saatmisse; õpetajate kaasamine ja motiveerimine</t>
  </si>
  <si>
    <t>Koolitajad valitakse kvaliteedi järgi, uuritakse varasemaid kogemusi just noortega töötamisel. Mentoritele ja juhendajatele pakutakse vastavaid koolitusi (sidustatuna ettevõtlusõppe programmiga (EETA))enne kui nad noortega tööd alustavad</t>
  </si>
  <si>
    <t>Umbes 1% Viljandimaa noortest vanuses 12-19 (kokku on selles vanusegrupis Viljandimaal ligikaudu 2700 inimest) viivad ellu erinevaid ettevõtlikke tegevusi ja/või osalevad noorte ettevõtlikkuse arendamise programmi tegevustes.</t>
  </si>
  <si>
    <t>5% Viljandimaa noortest vanuses 12-19 viivad ellu erinevaid ettevõtlikke tegevusi ja/või osalevad noorte ettevõtlikkuse arendamise programmi tegevustes.
Vähemalt 20% Viljandi Kultuuriakadeemia üliõpilastest on tegevad ettevõtluses.</t>
  </si>
  <si>
    <t xml:space="preserve">20 % maakonna noortest viivad ellu erinevaid ettevõtlikke tegevusi.
Üliõpilastest 30% tegutsevad ettevõtluses.
Maakonna ettevõtlusaktiivsus on tõusnud teiste Eesti maakondadega võrreldes kuuendale kohale. </t>
  </si>
  <si>
    <t>Viljandimaa Arenduskeskus kogub info noorte poolt läbi viidavate ettevõtlike tegevuste arvu kohta maakonnas tegevuste alguses ja mõõdab iga-aastase konkursside (noorteprojektide konkurss) abil tegevuste tulemusi. Loodud õpilasfirmade arv selgub koostöös õpilasfirmade andmebaasi pidava Junior Achievement Eestiga.
TÜ VKA mõõdab üliõpilaste ettevõtlusaktiivsust. 
Statistikaamet mõõdab maakonna ettevõtlusaktiivsust</t>
  </si>
  <si>
    <t>Maakonna turundamine, turismiturundus ja  turismiettevõtluse arendamine</t>
  </si>
  <si>
    <t>Strateegiline areengusuund 2: Ettevõtluskeskkonna ja majanduse arendamine
Eesmärk 1: Ettevõtjatele tegutsemisvõimaluste loomine: Viljandimaal ettevõtlusega tegeleda soovivad inimesed leiavad toetust, neid ei tõrjuta, vaid luuakse head tingimused tegutsemiseks.
Eesmärk 2: Viljandimaa majanduse areng on Eesti keskmisest kiirem.
Eesmärk 3: Viljandimaale tullakse ning jäädakse atraktiivsete töökohtade ja loomisvõimaluste tõttu.
Oluline tegevsussuund 2: Ettevõtjatele tegutsemisvõimaluste loomine
Strateegiline arengusuund 3: Maine tõstmine. 
Eesmärk 1. Viljandimaa on tuntud ainulaadse piirkonna – PÄRIS EESTINA.
Eesmärk 2. Viljandimaa on potentsiaalsetele elanikele ja ettevõtjatele huvipakkuv, siia soovitakse elama asuda ja siin ettevõtlusega tegeleda. Viljandimaad nähakse areneva piirkonnana.
Eesmärk 3. Viljandimaa elanikud identifitseerivad end uhkusega viljandimaalastena ning räägivadlugusid oma piirkonna edust ja erilisusest.
Olulisteks tegevussuundadeks on Viljandimaa positiivse kuvandi väljatöötamine, maakonna võimaluste aktiivne tutvustamine ja külastuskeskkonna parandamine</t>
  </si>
  <si>
    <t>Viljandi maakonna turismivaldkonna strateegilise kokkuleppe (perioodiliselt üle vaadatud ja uuendatud) alusel koostatud tegevuskava on koostatud, regulaarselt seiratud ja tegevused ellu viidud;
Viljandimaa turismiettevõtjaid ja vaatamisväärsusi turundatakse piirkonnana ühtselt, ühise käekirja, pildilise ning tekstilise keelega;
Turismi-arendusprojekte on käivitatud kaks, sh üks neist on soovitavalt rahvusvaheline;
Osaletud on kolmel messil (nt TourEst, BaltTours, Matkamess ühiselt lõuna-Eesti piirkond);
Läbi on viidud kaks koolitust/õppereisi aastas;
Viljandimaa turismiklaster (sh MTÜ Viljandimaa Turism, koostöövõrgustik ühisturunduse tegemiseks) on taaskäivitamise faasist väljunud, liitunud on kolmandik (u 50) turismiettevõtet.</t>
  </si>
  <si>
    <t xml:space="preserve">
Majutusettevõtete ööbimiste arv kasvab 5 kuni 10% aastas, 2019 aasta ööbimiste arv on 100 000 inimest;
Majutusettevõtete täituvus kasvab 1-2%;
2019 aasta lõpuks on käivitatud 10 uue turismitoote/paketi arendamine.</t>
  </si>
  <si>
    <t>2020 aastal on ööbimiste arv Viljandimaal kasvanud võrreldes 2019 aastaga veel 5% ning jätkab stabiilset väikest kasvu;
Lisandunud on 6 uut ja toimivat toodet/atraktsiooni.</t>
  </si>
  <si>
    <r>
      <t xml:space="preserve">Viljandimaa turismipotentsiaal on suur, piirkonnas on palju vaatamisväärsusi, kaunis loodus, erinevad majutusvõimalused, jne. Küll aga ei ole enne 2016.a. Viljandimaa mainega ning koostööga antud sektoris sihipäraselt tegeletud kuigi vajadus on olnud pikalt arutluse all ja asjaosaliste poolt tunnistatud. 
Turismiteenuste arendamine on killustunud, ettevõtjate koostöö ei toimi ja tootearendus on puudulik. Turismiteenustega tegeletakse nö. hobina ehk et muude põhitegevuste kõrvalt. Seetõttu on majutusasutuste täituvus tagasihoidlik, tegevused hooajalised, palgatase madal.                                                                                   Koostöövõimekuse tõstmine ja -võrgustike arendamine on Viljandimaa arengustrateegia oluliseks tegevussuunaks kus on vaja süvendada arusaama koostööst kui edu tagamise võimalusest ning arendada oskust ja soovi koostööd teha.
2012.a. tehtud Viljandimaa turismivaldkonna uuringu tulemusel kasutavad vaid vähesed turismiettevõtjad oma tegevuste planeerimisel strateegilist lähenemist, sh eesmärke ei püstitata, elluviidavad tegevused ei ole eesmärgipärased, puudub turundusstrateegia, oma niši leidmine on keeruline. 
2016 aastal palgati huvigruppide ühise otsuse tulemusena maakonna turunduse ja turismiklasri juht (arendusjuht), viiakse lõpuni maakonna esmase pildipanga loomine ja sõlmitakse strateegilised kokkuleped  valdkonna partnerite vahel. </t>
    </r>
    <r>
      <rPr>
        <i/>
        <sz val="11"/>
        <color theme="1"/>
        <rFont val="Calibri"/>
        <family val="2"/>
        <charset val="186"/>
        <scheme val="minor"/>
      </rPr>
      <t xml:space="preserve">Lisaks on 2016.a. lõpuks toimunud üks maakonna turismiettevõtjaid võrgustav üritus, kus üksteisega tutvutakse ning mille käigus otsitakse ühiselt võimalikke uusi turismitooteid ja teenuseid ning genereeritakse pakette Viljandimaa erinevate turismiettevõtjate vahel.
</t>
    </r>
    <r>
      <rPr>
        <i/>
        <sz val="11"/>
        <rFont val="Calibri"/>
        <family val="2"/>
        <charset val="186"/>
        <scheme val="minor"/>
      </rPr>
      <t>2016.a. lõpuks valminud strateegiline kokkulepe erinevate ettevõtjate ja huvigruppide vahel määrab Viljandimaa peamise sihtturuna Eesti turu ehk peamiseks kliendiks siseturisti. Täiendavalt keskendutakse üheskoos Soome ja Läti turgudele. 
Peamiseks arendatavaks turismisuunaks on kultuuriturism/sündmused, lisaks tegeletakse sobivate turismitoodete arendamisega pereturismi ning loodusturismi sektoris. 
Strateegiline kokkulepe määrab ka koostöövormi, milleks on vastavalt : õpilastele ja lastega peredele mõeldud turismivaldkond, loodusturism, konverentsiturism ning kultuuriturism. Vastavalt koostöövormidele, luuakse ja kohtuvad edaspidi kord kahe kuu jooksul teemakohased töörühmad, kes koos hakkavad antud teemasid arendama, pakette ja tooteid moodustama ning loodud tooteid turundama.</t>
    </r>
  </si>
  <si>
    <r>
      <rPr>
        <i/>
        <sz val="11"/>
        <rFont val="Calibri"/>
        <family val="2"/>
        <charset val="186"/>
        <scheme val="minor"/>
      </rPr>
      <t xml:space="preserve">Olukord on muutunud paremuse suunas pärast turismiklastri juhi palkamist ja kavandatud strateegiliste kokkulepete saavutamise protsessiga alustamist. Protsessi juhtimiseks on kokku kutsustud valdkonna nõukoda. 2016.a lõpus saavutatud strateegilised kokkulepped ja kokkulepitud peamised tegutsemissuunad annavad aluse  konkreetsete tegevsuplaanide ettevalmistameks 4 töörühma - õpilased- ja lastega perede turism, loodusturism, konverentsiturism ning kultuuriturism. 2017.-2019 töörühmad töötavad välja ja rakendavad ühised teenused ja ühtsed Viljandimaale omased tööriistad. 2017-2019.a. jätkub ühe tegevusena maakonna turismiobjektide ja ettevõtete kohta pildipanga loomine. Lisatööriistadena luuakse  Viljandimaale omane visuaalne identiteet ning 2018.a lõpuks koostöös Viljandi linnaga nii linna kuim Viljandimaad turundav veebiportaal. Portaal koondab info ja võimalused Viljandimaad külalistele, kohalikele elanikele ning ettevõtjatele ja potentsiaalsetele investoritele.             
2017.-2019.a. jätkatakse turismiettevõtjate koolitusi ning võrgustumisüritusi toodete ning teenuste arendamiseks ja teiste koostöövõimaluste leidmiseks.                                                                        
Palgatud turismiklastri juht jätkab Viljandi maakonna turismisektori esindamist ja turundamist piirkondlikes, üle-Eestilistes (EAS TAK, erialaliidud) turismiorgaanisatsioonides ja rahvusvahelisel tandril, panustades niiviisi välisturistide teadlikkuse tõstmisele Viljandimaast ning külastuselamuste arendamisele.                                                          </t>
    </r>
    <r>
      <rPr>
        <i/>
        <sz val="11"/>
        <color theme="4" tint="-0.249977111117893"/>
        <rFont val="Calibri"/>
        <family val="2"/>
        <charset val="186"/>
        <scheme val="minor"/>
      </rPr>
      <t xml:space="preserve">    
</t>
    </r>
    <r>
      <rPr>
        <i/>
        <sz val="11"/>
        <rFont val="Calibri"/>
        <family val="2"/>
        <charset val="186"/>
        <scheme val="minor"/>
      </rPr>
      <t>Turismiklastri peamiseks ülesandeks saab klastrijuhi eestvedamisel olema nelja erineva turismisuuna töögruppide töö koordineerimine ning sealt sündivate plaanide ja otsuste ellu viimisele kaasa aitamine(vt. tulemused).</t>
    </r>
  </si>
  <si>
    <t xml:space="preserve">Valminud on Viljandimaa turismivaldkonna strateegiline kokkulepe ja tegevuskava, mille baasil luuakse ühine visuaalne käekiri, täiendatakse 2016.a. alustatud pildipanka ning luuakse veebiportaal ühisturunduseks. Käivitunud on turismivaldkonna uued tootearendusprojektid, osaletakse valitud messidel ühistendiga, turismiettevõtjate koolitus on süsteemne.
</t>
  </si>
  <si>
    <t xml:space="preserve">Turismitoodete arv on kasvanud ja need on muutunud huvitavamaks, turismiettevõtjate koostöö ja klastripõhine ühisturundus (sh messid, e-turundus, trükised) toimib tulemuslkikult. Nii sise- kui välisturistide hulk on kasvanud, turismisektori tulu tõuseb. Viljandimaal tegutsevad turismiettevõtjad ja vaatamisväärsused paistavad ühiselt silma Viljandimaale omases pildilises ja tekstilises keeles. 
</t>
  </si>
  <si>
    <t>Ööbimiste arv majutusettevõtetes kasvab;
Majutusettevõtete täituvus suureneb;
Lisandunud uute turismitoodete arv</t>
  </si>
  <si>
    <r>
      <rPr>
        <i/>
        <sz val="11"/>
        <rFont val="Calibri"/>
        <family val="2"/>
        <charset val="186"/>
        <scheme val="minor"/>
      </rPr>
      <t>T</t>
    </r>
    <r>
      <rPr>
        <i/>
        <sz val="11"/>
        <color theme="1"/>
        <rFont val="Calibri"/>
        <family val="2"/>
        <charset val="186"/>
        <scheme val="minor"/>
      </rPr>
      <t xml:space="preserve">urismistrateegia ja tegevuskava on valmis ja aktuaalne;
Käivitunud tootearendusprojektide arv;                                                                                                    Loodud on ühtne visuaalne käekiri ning veebiportaal, mis koondab kokku kogu info Viljandimaa kui turismipiirkonna kohta ;                                               
Osaletud messide arv;
Läbiviidud koolituste arv;
</t>
    </r>
  </si>
  <si>
    <t>2016.a. lõpuks valminud strateegilise kokkuleppe peamine eesmärk on koostöö arendamine ning tugeva  sisu loomine PATEEga plaanitud tegevuste abil. Strateegiline kokkuepe  määratleb Viljandimaa peamise sihtturuna Eesti turu ehk peamiseks kliendiks siseturisti, lisaks Soome ja Läti turist;
Strteegilise kokkuleppe tulemusena on käivitatud koostöö turismi valdkonna huvugruppide ja ettevõtjatega, keskendutakse teenuste arendamisele neljaas töögrupis õpilastele ja lastega peredele ja loodusturismi, konverentsiturismi ning kultuuriturismi huvilistele;
Ööbijate arv 2016 aasta 10 kuud 72212 inimest (2014 a 64375, 2015 a 74489, 2016 a est 77000)
Majutusettevõtete täituvus oli 2015 aastal 18% (2014 a 18%)</t>
  </si>
  <si>
    <t>Viljandimaa turismivaldkonna strateegia ja tegevuskava koostamise lõpule viimine koostöös turismiettevõtjate, sh turismiklastri, ja turismiasjalistega, strateegiliste kokkulepete sõlmimine;
Turismiettevõtjate koostöö ja ühisõppimise toetamine (seminaride, õppereiside, koolituste korraldamine ja info vahendamine);
Viljandimaa külastuskeskonna avalik turundamine ning kohaturunduse kavandamine ja elluviimine (suhtlus meediaga, turunduskampaaniate ja ajakirjanike visiitide korraldamine, jne);
Maakonna jaoks oluliste turismivaldkonna arendusprojektide käivitamine, sh rahvusvahelise koostööprojekti algatamine;
Koostöö toetamine ettevõtjate ja resikorraldajate vahel tootearenduse ja turismipakettide loomeks;
Ühisturunduse korraldamine (turundusmaterjalide koostamine ning messidel olsalemine ja selle koordineerimine);
Lõuna-Eesti koostöö- ja ühisprojektides osalemine (SA Lõuna-Eesti turismiga koostöös  kultuuriturismi arendamine ja turundamine Soome ja Läti turgudel (nt. EAS-i poolt käivitatud kultuuriturismi kampaania jaanuar-aprill 2017, veel nt osalevad Viljandimaa erinevad piirkonnad Pärnumaa Turismi ning Rohelise Jõemaa, Romantilise Rannatee, Mulgi Arenduskoja käivitatud koostööprojektis  Valgamaa, Viljandimaa ja Pärnumaa ühise teemapõhiseid trajektoore sisaldava veebirakenduse loomiseks);</t>
  </si>
  <si>
    <t>Koostööpartner;
teenuste/toodete arendajad maakonnas, osalemine neljas valdkondlikus töögrupis</t>
  </si>
  <si>
    <t>Koostööpartner;
teenuste/toodete arendajad maakonnas; osalmine neljas valdkondlikus töögrupis, koolitaja</t>
  </si>
  <si>
    <t>Kaasrahastaja ja koostööpartner;
esindab tegevuste kohalike partnereid ehk kohalikke omavalitsusi, osalemine neljas valdkondlikus töögrupis</t>
  </si>
  <si>
    <t>Koostööpartner tegevuste elluviimisel, info jagamisel ja teenuste/toodet arendamisel, osalemine neljas valdkondlikus töögrupis</t>
  </si>
  <si>
    <t>Koostööpartner tegevuste elluviimisel, rahvusvaheline turundus, lõuna-Eesti ühine tootearendus</t>
  </si>
  <si>
    <t>Koostööpartner ühisprojektide tegevuste elluviimisel, rahvusvaheline turundus, lõuna-Eesti ühine tootearendus</t>
  </si>
  <si>
    <t>Loodavad paketid /tooted ei leia turul kohest kiiret heakskiitu</t>
  </si>
  <si>
    <t>Uued ideed ei suurenda kohest atraktiivsust ning ei aita eesmärkide täitmisel</t>
  </si>
  <si>
    <t>Pakettide pidev parendamine ning koostöögruppide abi ning omavaheline koostöö</t>
  </si>
  <si>
    <t>Toodete ja ideede pidev arendus ja parendamine ning strateegiline jätkusuutlik ja pidev turundamine, osapoolte kaasamine ja abi küsimine erinevatelt huvigruppidelt ning osapooltelt</t>
  </si>
  <si>
    <t>Ööbimiset arv ei suurene</t>
  </si>
  <si>
    <t>Madalhooaja toodete ja teenuste arendamine koostöös ettevõtkate ja erinevate kohalike organisatsioonidega, et luua hästiseostatud tootepakette inimeste meelitamiseks Viljandimaale (nt Ugala teater, Pärimusmuusika Ait, kontserdi- ja festivalikorraldajad, atraktsioonide korraldajad looduses, kohvikud, majutausasutused, Tartu Ülikooli Viljandi kulutuuriakadeemia, Viljandimaa Loomemajanduskeskus, jt)</t>
  </si>
  <si>
    <t>Viljandimaa VKEde valmisolek tootmisvõimsuste arendamiseks ja ekspordile suunatud tegevuste elluviimiseks on ebaühtlane ja vajab süstemaatilist arendustegevust nii ettevõtte kui ühistegevuste arendamise baasil. Samas on ka kohalike omavalitsuste valmisolek edukaks ja süstemaatiliseks ettevõtluskeskkonna arendamiseks ning (välis)investeeringute kaasamiseks ebapiisav. 
Viljandimaa ettevõtjad, omavalitsused, arendusorganisatsioonid ja avalik sektor peavad maakonna turundamist ja investeeringute kaasamist maakonda jätkuvalt eelisarendamist vajavaks valdkonnaks. 
Arendustegevuste kavandamise ja elluviimise aluseks tõenduspõhine lähenemisviis. Elluviidavad tegevused lähtuvad VKEde reaalsetest vajadustest. Vajaduste kaardistamine on käivitunud ja esimesed vahetulemused on kättesaadavad 2016 aasta lõpus, põhjalikum ülevaade 2017 aasta veebruaris kui sihtgruppi kuuluva 80 ettevõte kaardistus on lõpetatud.
Perioodi 2017-2019 tegevuste elluviimine toimub aastaste tegevuskavade abil. Tegevuste elluviimist on kavas kaasrahastada KOVide vahenditest (VOLi eelarve kaudu) ja vajadusel täiendavalt kaasata vahendeid teistest sobivatest allikatest.
2015 aasta algusest korraldati investorteenindus ümber rakendades regionaalsete investorkonsultantide süsteemi. Viljandi maakond on osa lõuna-Eesti regioonist, kuhu kuulub traditsioonilisest kuuest viis maakonda (va Jõgevamaa). Käivitunud uus töökorraldus on andnud häid tulemusi ja suurendanud regionaalset koostööd.</t>
  </si>
  <si>
    <t xml:space="preserve">Viljandimaa 20-50 töötajaga VKEde segmendi ettevõtete ekspordi edendamiseks on toimunud kokkulepitud arendustegevused. Segmendi ettevõtjate ekspordikäibe kogumaht kasvab 10-15% aastas.
Kavandatud turundustegevuste elluviimine aitab kaasata  uusi otse investeeringuid. Viljandimaa Arenduskeskus on aidanud EASi VIKil ja lõuna-Eesti piirkonna investorkonsultandil koostada väärtuspakkumised, mis viivad reaalsete investeeringute tegemisele maakonna ettevõtetesse. Investreeringute tulemusena luuakse maakonda juurde vähemalt 25-50 kõrgema lisandväärtusega töökohta aastas.
</t>
  </si>
  <si>
    <t>VKEde valitud segmendi (puidutöötlemine, metallitöötlemine, õmblus ja pehme mööbel, toidu tootmine) ekspordi maht kasvab.
Piirkonna tuntuse tõusu tulemusena kasvab ka investeerimishuviliste päringute arv
Otseinvesteeringu teinud ettevõtjate/investorite investeeringute maht sihtrühma ettevõtetesse kasvab.</t>
  </si>
  <si>
    <t xml:space="preserve">Ekspordi kogumaht 2019. aastal on vähemalt 300 miljonit eurot.
Otseinvesteeringuid tootmise ja/või teenuste arendamisse on tehtud 10 mln eurot, investeeringutega kaasnevad 100 uut töökohta
Viljandimaale kaaluvad investeeringu tegemist tootmise arendamiseks 10 etteveõtjat/investorit, kellest kolmandik seda ka teevad.
</t>
  </si>
  <si>
    <t xml:space="preserve">Tegevuskava jaguneb järgmiste tegevsute vahel:
1. Sihtgrupi kaardistus ning ülevaate omamine nede arengust ja plaanidest, sh
'-VKEde hulgast valitud sihtgrupi (reeglina 20-50 töötajat) ettevõtete võimaluste ja vajaduste kaardistamine, kokkuvõtte ja strateegiliste kokkulepete tegemine, ühiste tegevuste kavandamine ja ellu viimine aastal 2017-2019;
2. Tegevused ettevõtjatega, sh
-VKEde hulgast valitud sihtgrupi (reeglina 20-50 töötajat) ettevõtete ekspordivõimekuse suurendamisele suunatud tegevuste, sh valdkondlike ja vajaduspõhiste koolituste, õppereiside ja messide ühiskülastuste-stendide tugitegevuste elluviimine, allhanke- ja ekspordipartnerite ning uute sihtturgude leidmine; 
-koostöö koordineerimine ettevõtjatega ja kutseõppeasutustega Viljandimaal sobiva tööjõu ettevalmistamiseks tootmis- ja teenindusettevõtetele;
3. Tegevused KOV suunal, sh 
-KOVidega suhtlemine, nende koolitamine-arendamine-abistamine ettevõtluskeskkonna parendamisel;
-regulaarne suhtlemine Viljandimaal tegutsevate kohalike- ja välisinvestoritega, sh arenguvajaduste-väljakutsete kaardistamine, tugitegevused, abi;
-koostöös lõuna-Eesti regionaalsete investorkonsultantidega (RIK) kiire vastamine investorpäringutele ja väärtuspakkumiste koostamine, potentsiaalsete investorite võõrustamine maakonnas;
-Viljandimaa era- ja avaliku sektori äri- ja tootmiskinnisvarast ülevaate omamine;
</t>
  </si>
  <si>
    <t>Viljandimaa Kutseõppekeskuse ning Olustvere Teenindus- ja Maamajanduskoo: kosstööpartnerid, töötajate ettevalmistamine nende poolt õpetavatel eriaaladel, täiendkoolituse pakkumine</t>
  </si>
  <si>
    <t>Tööstusalad</t>
  </si>
  <si>
    <t>Mäeltküla Tööstuspark, Suure-Jaani Tööstusala, jms: kiirelt kaasutusele võetava kinnisvara arendajad-vahendajad, koostööpartnerid</t>
  </si>
  <si>
    <t xml:space="preserve">Tööturg vajab inimesi, kes on julged, loovad ja aktiivsed.
2012/13 õppeaastal alustati Viljandimaal ENTRUM programmi abil noorte ettevõtlikkuse arendamisega õppeaasta põhiselt. 2014/15 õppeaastal jäi programm inim- ja rahaliste vahendite puudumise tõttu tegemata, alates 2015 saime PATEE programmi abil noortele suunatud koolitustegevustega jätkata. 
2015/16 õppeaastal osales noorte ettevõtlikkuse arendamise programmi tegevustes üle 500 Viljandimaa noore vanuses 12-19, viidi ellu 17 erinevat noorte poolt algatatud projekti/õpilasfirmat. Õppeaasta lõpus osales noorteprojektide konkursil 5 õpilaste poolt algatatud projekti.
Viljandi maakonnas on 8 kooli, kus regulaarselt õpilasfirmade programmi teostatakse, andes õpilastele võimaluse juhendaja/mentori abil oma projekte ellu viia, seeläbi oma esimest ettevõtluskogemust saada. 
Üliõpilastel puuduvad oskused ja teadmised ettevõtluses toimetulemiseks, teadmised olemasolevatest võimalustest, samuti julgus ja enesekindlus. Tartu Ülikooli Viljandi Kultuuriakadeemias on ettevõtlusõppe raames üliõpilased läbinud teoreetilise ettevõtluskoolituse programmi. </t>
  </si>
  <si>
    <t>Noorte ettevõtlikkuse arendamise programmi süsteemsel iga-aastasel rakendamisel tõuseb teadlikkus programmi võimalustest ning ka konkursist, noored näevad häid eeskujusid ja soovivad ise ka järgmistel aastatel osaleda. Programmis osalenud noored on julgemad ja aktiivsemad ning üha rohkem valmis ka ettevõtlusega alustama kui nad saavad täisealiseks. Seetõttu on vaja sarnaseid tegevusi jätkata ja laiendada. 
Kindlasti on vaja juurde luua ka võimalusi saada juhendamist ka oma kodupiirkonnas, seetõttu on vaja koolitada uusi noorteprojektide juhendajaid.
2014/15 aastal toimus TÜ Viljandi Kultuuriakadeemias pilootprojekt praktilise ettevõtlusõppe rakendamiseks ja seda jätkati kohustusliku ettevõtlusõppe moduleeritud programmina 2015/2016 aastal ning jätkub ka järgnevatel õppeaastatel, üliõpilased saavad kogemuse ja teadmised ettevõtlusega alustamiseks ning on seläbi julgemad ettevõtete asutajad.</t>
  </si>
  <si>
    <t>Noored, kes on saanud kogemuse oma projektide või õpilasfirmade elluviimisel on suurema tõenäosusega ka hilisemas elus ettevõtlikud, julgemad ja samuti oma kodukohaga tihedamalt seotud. Maakonna ettevõtlusaktiivsus kasvab tulevikus tänu ettevõtlikumatele noortele. 
Üliõpilased, kes on ettevõtlusõppe läbinud, loovad suurema tõenäosusega oma jätkusuutliku ettevõtte ja seovad ennast ka Viljandi maakonnaga.</t>
  </si>
  <si>
    <t xml:space="preserve">Noorte poolt läbi viidud projektide arv, sh õpilasfirmade arvu kasv. Koolituse läbinud noorte arv, ettevõtlike noorte laagris osalenud noorte arv, maakonnas ellu viidud noorteprojektide arv.
TÜ Viljandi Kultuuriakadeemia ettevõtlusõppe praktiliseks väljundiks on reaalsete ettevõtete asutamine, milledest 50% jätkab hiljem tööd olemasolevates ettevõtlusinkubaatorites. 40% praktilise ettevõtlusõppe läbinutest on asutanud oma ettevõtte. 
</t>
  </si>
  <si>
    <t xml:space="preserve">Maakonnas viiakse ellu rohkem noorte poolt algatatud projekte ning tehakse järjest rohkem õpilasfirmasid. Toimub maakondlik iga-kevadine noorteprojektide konkurss, kus aastal 2019 osaleb vähemalt 20 ellu viidud projekti. 
Koolides, kus ettevõtlusõpe puudub ja õpilasfirmade juhendajaid kohapeal ei ole, on noortel siiski võimalik oma ettevõtlikkust arendada maakondliku programmi abil.
TÜ Kultuuriakadeemia ettevõtlusõppe tulemusel luuakse igal aastal vähemalt 15 jätkusuutlikku uut ettevõtet
</t>
  </si>
  <si>
    <t xml:space="preserve">Noored on oma kodukohas aktiivsemad, osalevad kogukonna arendamises ja teostavad oma ettevõtlikke projekte. Koolides soodustatakse noorte omaalgatuslike projektide läbiviimist ja õpilasfirmade tegemist, et õpilased saaksid ettevõtlikkust arendavaid oskuseid ja esimesi kogemusi. Euroopa õpilasfirmade uuringud näitavad, et noored, kes on vastava kogemuse saanud, on elus paremini hakkamasaavad, julgemad ja ettevõtlikumad igas eluvaldkonnas.
Praktilise ettevõtlusõppe abil saavad üliõpilased aktiivsemaks, julgemaks ja ettevõtlikkumaks, on valmis juhtima enda loodud jätkusuutlikku ettevõtet ja on teadlikumad erinevatest ettevõtlusega alustamise võimalustest. </t>
  </si>
  <si>
    <t>PATEE kava abil rahastatakse pool maakondliku noorte ettevõtlikkuse programmide koordinaatori töökohta ning noorte ettevõtlikkuse arendamise programmi tegevus- ja turunduskulud. 
Läbi iga kooliaasta kestev programm algab Viljandimaa noorte Inspiratsioonipäevaga üle-eestilise Ettevõtlusnädala raames. Igal aastal osaleb Inspiratsioonipäeval u 250-400 Viljandimaa noort. Peale seda toimuvad kohalike ettevõtete ja organisatsioonide külastused, et näidata noortele päris ettevõtlust ja erinevaid tegutsemisvõimalusi maakonnas (ka inkubaatorites, MTÜdes jne). Järgneb Ideeöö oma ideede leidmiseks ja interaktiivsed koolitused, mis aitavad noortel oma ideid ellu viia. 
Koolitatakse ka õpilasprojektide juhendajaid ning ettevõtlusõpetajaid koolide ja noortekeskuste juurde, kes aitavad noortel maakonna eri kohtades projekte alustada ja ellu viia. Vajadusel kaasatakse ka ettevõtjaid - mentoreid. 
Kooliaasta lõppedes toimub maakonna noorteprojektide laat ja konkurss, kus omavahel võistlevad kõik maakonnas noorte poolt algatatud ja ellu viidud projektid. 
Suvised noorte suvepäevad on uute noorte inspireerimiseks, noortele innustuse andmiseks ja ettevõtlikkuse pädevuste õpetamiseks.
Tartu Ülikooli Viljandi Kultuuriakadeemia viib ellu praktilist ettevõtlusõpet kõigile Viljandis õppivatele üliõpilastele. Iga õppeaasta kevadsemestril korraldatakse Ideelabor, kus üliõpilastele õpetatakse äriideede väljatöötamist ning ideede genereerimist, nende sõelumist ja valimist ning esmase projektimeeskonna valimist. Ideelaborist väljuvad äriideed kaitsnud projektimeeskonnad. Meeskonnad sisenevad II kursuse sügissemestri jooksul läbiviidavasse ettevõtluse moodulõppesse, kus programm jätkub praktiliste tegevustega. Tööhõivekava rakendamise kaudu soovime kaasa aidata Ideeturu läbiviimisele.
TÜ Viljandi Kultuuriakadeemia on Viljandimaa jaoks väga oluline. Akadeemia tegevuse, eriti praktilise ettevõtlusõppe abil on võimalik siia õppima tulevad üliõpilased maakonnaga ka edaspidiseks eluks siduda, tutvustades neile siinseid võimalusi ja luues vajaliku kontaktvõrgustiku nt kohalikest ettevõtjatest mentorite abil. PATEE programm annab võimaluse viia koolitussündmusi  läbi kvaliteetsemalt ja kaasata läbiviimisse suuremat ringi partnereid, sh ettevõtjad, koolitjad, mentorid, jt.</t>
  </si>
  <si>
    <t>Laste ja noorte tegevuste juhendamine, loovuse arengu soodustamine,  koolitundide ettevõtlikumaks muutmine, õpilasprojektide juhendamine, partnerite, ekspertide ja mentorite kaasamine neile kes osalevad ja kes ajapikku liituvad</t>
  </si>
  <si>
    <t>Noorte tegevuste juhendamine, noorte innustamine ja nõustamine oma kogukonnas, nt Ettevõtlike Noorte klubi Lennukitehases (so Viljandi linna noortekeskus)</t>
  </si>
  <si>
    <t>Viljandimaa Loomemejanduskeskus</t>
  </si>
  <si>
    <t>Võimaldab reaalselt tegustevatele noorte ettevõtetele inkubatsiooni koos kõigi juurde kuuluvate teenustega, samuti osaleda ühiselt teistes arenguprogrammides</t>
  </si>
  <si>
    <t>2023. aastal viiakse maakonnas ühe õppeaasta jooksul ellu vähemalt 35 noorte poolt algatatud ja ellu viidud projekti, maakondlikul konkursil on hea maine ja noorte jaoks on seal osalemine populaarne. Õpilasfirmasid tehakse üldhariduskoolides ühe õppeaasta jooksul vähemalt 20.
Igal aastal luuakse üliõpilasate poolt praktilise ettevõtlusõppe abil vähemalt 30 uut ettevõtet.</t>
  </si>
  <si>
    <r>
      <t xml:space="preserve">Õpilasfirmasid oli Viljandimaal 2014/15 õppeaastal registreeritud 8, 2015/16 õppeaastal 15. Lisaks viisid noored ellu 2 suuremat oma algatuslikku projekti.  Konkursil osales 5 noorteprojekti.
</t>
    </r>
    <r>
      <rPr>
        <i/>
        <sz val="11"/>
        <rFont val="Calibri"/>
        <family val="2"/>
        <charset val="186"/>
        <scheme val="minor"/>
      </rPr>
      <t>2016 aasta kevadisel TÜVKA Ideeturul oli 120 osalejat, kes algatasid ja esitlesid 20 projekti. TÜVKA praktilise ettevõtlusõppe programmis sisesnes 2016/2017 õppeaasta alguses oma projektiideega 23 uut projektimeeskonda</t>
    </r>
  </si>
  <si>
    <t xml:space="preserve">Noorte poolt ellu viidud ja maakondlikul konkursil osalevate projektide arv suureneb igal aastal kui programmi järjepidevalt rakendada. 2019.aastal osaleb konkursil vähemalt 20 noorteprojekti üle maakonna. Õpilasfirmasid tehakse 2018/19 õppeaastal Viljandimaal vähemalt 20.
2019/20. õppeaastal osaleb praktilise ettevõtlusõppe programmis keskmiselt 160 üliõpilast, luuakse vähemalt 30 ettevõtet </t>
  </si>
  <si>
    <t>Olustvere Teenindus- ja maamajanduskool</t>
  </si>
  <si>
    <t>Koolid, kutsekoolid ja lasteaiad</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</si>
</sst>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 #,##0.00\ &quot;€&quot;_-;\-* #,##0.00\ &quot;€&quot;_-;_-* &quot;-&quot;??\ &quot;€&quot;_-;_-@_-"/>
    <numFmt numFmtId="164" formatCode="_-* #,##0.00\ [$€-425]_-;\-* #,##0.00\ [$€-425]_-;_-* &quot;-&quot;??\ [$€-425]_-;_-@_-"/>
    <numFmt numFmtId="165" formatCode="#,##0\ &quot;€&quot;"/>
    <numFmt numFmtId="166" formatCode="#,##0.00_ ;[Red]\-#,##0.00\ "/>
  </numFmts>
  <fonts count="32" x14ac:knownFonts="1">
    <font>
      <sz val="11"/>
      <color theme="1"/>
      <name val="Calibri"/>
      <family val="2"/>
      <charset val="186"/>
      <scheme val="minor"/>
    </font>
    <font>
      <b/>
      <sz val="11"/>
      <color theme="1"/>
      <name val="Calibri"/>
      <family val="2"/>
      <charset val="186"/>
      <scheme val="minor"/>
    </font>
    <font>
      <i/>
      <sz val="11"/>
      <color theme="1"/>
      <name val="Calibri"/>
      <family val="2"/>
      <charset val="186"/>
      <scheme val="minor"/>
    </font>
    <font>
      <sz val="11"/>
      <color theme="1"/>
      <name val="Calibri"/>
      <family val="2"/>
      <charset val="186"/>
      <scheme val="minor"/>
    </font>
    <font>
      <i/>
      <sz val="10"/>
      <color theme="1"/>
      <name val="Calibri"/>
      <family val="2"/>
      <charset val="186"/>
      <scheme val="minor"/>
    </font>
    <font>
      <sz val="9"/>
      <color rgb="FF000000"/>
      <name val="Verdana"/>
      <family val="2"/>
      <charset val="186"/>
    </font>
    <font>
      <sz val="8"/>
      <color indexed="81"/>
      <name val="Tahoma"/>
      <family val="2"/>
      <charset val="186"/>
    </font>
    <font>
      <b/>
      <sz val="8"/>
      <color indexed="81"/>
      <name val="Tahoma"/>
      <family val="2"/>
      <charset val="186"/>
    </font>
    <font>
      <sz val="14"/>
      <color theme="1"/>
      <name val="Calibri"/>
      <family val="2"/>
      <charset val="186"/>
      <scheme val="minor"/>
    </font>
    <font>
      <sz val="11"/>
      <color theme="0"/>
      <name val="Calibri"/>
      <family val="2"/>
      <charset val="186"/>
      <scheme val="minor"/>
    </font>
    <font>
      <i/>
      <sz val="12"/>
      <color theme="1"/>
      <name val="Calibri"/>
      <family val="2"/>
      <charset val="186"/>
      <scheme val="minor"/>
    </font>
    <font>
      <sz val="9"/>
      <color indexed="81"/>
      <name val="Tahoma"/>
      <family val="2"/>
      <charset val="186"/>
    </font>
    <font>
      <b/>
      <sz val="9"/>
      <color indexed="81"/>
      <name val="Tahoma"/>
      <family val="2"/>
      <charset val="186"/>
    </font>
    <font>
      <sz val="11"/>
      <name val="Calibri"/>
      <family val="2"/>
      <charset val="186"/>
      <scheme val="minor"/>
    </font>
    <font>
      <i/>
      <sz val="11"/>
      <name val="Calibri"/>
      <family val="2"/>
      <charset val="186"/>
      <scheme val="minor"/>
    </font>
    <font>
      <b/>
      <sz val="11"/>
      <name val="Calibri"/>
      <family val="2"/>
      <charset val="186"/>
      <scheme val="minor"/>
    </font>
    <font>
      <sz val="10"/>
      <color theme="1"/>
      <name val="Calibri"/>
      <family val="2"/>
      <charset val="186"/>
      <scheme val="minor"/>
    </font>
    <font>
      <b/>
      <sz val="14"/>
      <color rgb="FF000000"/>
      <name val="Calibri"/>
      <family val="2"/>
      <charset val="186"/>
      <scheme val="minor"/>
    </font>
    <font>
      <b/>
      <sz val="14"/>
      <name val="Calibri"/>
      <family val="2"/>
      <charset val="186"/>
      <scheme val="minor"/>
    </font>
    <font>
      <b/>
      <sz val="14"/>
      <color theme="1"/>
      <name val="Calibri"/>
      <family val="2"/>
      <charset val="186"/>
      <scheme val="minor"/>
    </font>
    <font>
      <b/>
      <sz val="12"/>
      <color rgb="FF000000"/>
      <name val="Calibri"/>
      <family val="2"/>
      <charset val="186"/>
      <scheme val="minor"/>
    </font>
    <font>
      <sz val="11"/>
      <color rgb="FFFF0000"/>
      <name val="Calibri"/>
      <family val="2"/>
      <charset val="186"/>
      <scheme val="minor"/>
    </font>
    <font>
      <i/>
      <sz val="10"/>
      <color rgb="FF000000"/>
      <name val="Calibri"/>
      <family val="2"/>
      <charset val="186"/>
    </font>
    <font>
      <i/>
      <sz val="11"/>
      <color rgb="FF000000"/>
      <name val="Calibri"/>
      <family val="2"/>
      <charset val="186"/>
    </font>
    <font>
      <sz val="11"/>
      <color theme="3" tint="0.59999389629810485"/>
      <name val="Calibri"/>
      <family val="2"/>
      <charset val="186"/>
      <scheme val="minor"/>
    </font>
    <font>
      <sz val="11"/>
      <color theme="2" tint="-0.249977111117893"/>
      <name val="Calibri"/>
      <family val="2"/>
      <charset val="186"/>
      <scheme val="minor"/>
    </font>
    <font>
      <i/>
      <sz val="11"/>
      <color rgb="FFFF0000"/>
      <name val="Calibri"/>
      <family val="2"/>
      <charset val="186"/>
      <scheme val="minor"/>
    </font>
    <font>
      <sz val="11"/>
      <color theme="4" tint="-0.249977111117893"/>
      <name val="Calibri"/>
      <family val="2"/>
      <charset val="186"/>
      <scheme val="minor"/>
    </font>
    <font>
      <sz val="11"/>
      <color rgb="FF00B050"/>
      <name val="Calibri"/>
      <family val="2"/>
      <charset val="186"/>
      <scheme val="minor"/>
    </font>
    <font>
      <sz val="11"/>
      <color rgb="FF0070C0"/>
      <name val="Calibri"/>
      <family val="2"/>
      <charset val="186"/>
      <scheme val="minor"/>
    </font>
    <font>
      <sz val="11"/>
      <color rgb="FF92D050"/>
      <name val="Calibri"/>
      <family val="2"/>
      <charset val="186"/>
      <scheme val="minor"/>
    </font>
    <font>
      <i/>
      <sz val="11"/>
      <color theme="4" tint="-0.249977111117893"/>
      <name val="Calibri"/>
      <family val="2"/>
      <charset val="186"/>
      <scheme val="minor"/>
    </font>
  </fonts>
  <fills count="6">
    <fill>
      <patternFill patternType="none"/>
    </fill>
    <fill>
      <patternFill patternType="gray125"/>
    </fill>
    <fill>
      <patternFill patternType="solid">
        <fgColor theme="2"/>
        <bgColor indexed="64"/>
      </patternFill>
    </fill>
    <fill>
      <patternFill patternType="solid">
        <fgColor theme="7" tint="0.79998168889431442"/>
        <bgColor indexed="64"/>
      </patternFill>
    </fill>
    <fill>
      <patternFill patternType="solid">
        <fgColor rgb="FFFFFF00"/>
        <bgColor indexed="64"/>
      </patternFill>
    </fill>
    <fill>
      <patternFill patternType="solid">
        <fgColor theme="0"/>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double">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bottom style="double">
        <color indexed="64"/>
      </bottom>
      <diagonal/>
    </border>
    <border>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bottom/>
      <diagonal/>
    </border>
  </borders>
  <cellStyleXfs count="2">
    <xf numFmtId="0" fontId="0" fillId="0" borderId="0"/>
    <xf numFmtId="9" fontId="3" fillId="0" borderId="0" applyFont="0" applyFill="0" applyBorder="0" applyAlignment="0" applyProtection="0"/>
  </cellStyleXfs>
  <cellXfs count="179">
    <xf numFmtId="0" fontId="0" fillId="0" borderId="0" xfId="0"/>
    <xf numFmtId="0" fontId="0" fillId="0" borderId="0" xfId="0" applyAlignment="1">
      <alignment wrapText="1"/>
    </xf>
    <xf numFmtId="0" fontId="0" fillId="0" borderId="1" xfId="0" applyBorder="1" applyAlignment="1">
      <alignment wrapText="1"/>
    </xf>
    <xf numFmtId="0" fontId="2" fillId="0" borderId="3" xfId="0" applyFont="1" applyBorder="1" applyAlignment="1">
      <alignment wrapText="1"/>
    </xf>
    <xf numFmtId="0" fontId="1" fillId="0" borderId="2" xfId="0" applyFont="1" applyBorder="1" applyAlignment="1">
      <alignment wrapText="1"/>
    </xf>
    <xf numFmtId="0" fontId="0" fillId="0" borderId="0" xfId="0" applyBorder="1" applyAlignment="1">
      <alignment wrapText="1"/>
    </xf>
    <xf numFmtId="0" fontId="2" fillId="0" borderId="3" xfId="0" applyFont="1" applyBorder="1" applyAlignment="1">
      <alignment vertical="center" wrapText="1"/>
    </xf>
    <xf numFmtId="0" fontId="2" fillId="0" borderId="0" xfId="0" applyFont="1" applyBorder="1" applyAlignment="1">
      <alignment vertical="center" wrapText="1"/>
    </xf>
    <xf numFmtId="0" fontId="0" fillId="0" borderId="0" xfId="0" applyFill="1" applyBorder="1" applyAlignment="1">
      <alignment vertical="center" wrapText="1"/>
    </xf>
    <xf numFmtId="0" fontId="2" fillId="0" borderId="0" xfId="0" applyFont="1" applyFill="1" applyBorder="1" applyAlignment="1">
      <alignment vertical="center" wrapText="1"/>
    </xf>
    <xf numFmtId="0" fontId="0" fillId="0" borderId="0" xfId="0" applyFill="1" applyAlignment="1">
      <alignment wrapText="1"/>
    </xf>
    <xf numFmtId="0" fontId="0" fillId="2" borderId="1" xfId="0" applyFill="1" applyBorder="1" applyAlignment="1">
      <alignment wrapText="1"/>
    </xf>
    <xf numFmtId="0" fontId="1" fillId="2" borderId="2" xfId="0" applyFont="1" applyFill="1" applyBorder="1" applyAlignment="1">
      <alignment wrapText="1"/>
    </xf>
    <xf numFmtId="9" fontId="2" fillId="0" borderId="1" xfId="1" applyFont="1" applyBorder="1" applyAlignment="1">
      <alignment wrapText="1"/>
    </xf>
    <xf numFmtId="0" fontId="5" fillId="0" borderId="0" xfId="0" applyFont="1" applyFill="1"/>
    <xf numFmtId="0" fontId="0" fillId="0" borderId="0" xfId="0" applyFont="1" applyFill="1" applyAlignment="1">
      <alignment horizontal="left" wrapText="1"/>
    </xf>
    <xf numFmtId="0" fontId="1" fillId="0" borderId="0" xfId="0" applyFont="1" applyFill="1" applyAlignment="1" applyProtection="1">
      <alignment horizontal="left" vertical="top" wrapText="1"/>
    </xf>
    <xf numFmtId="0" fontId="0" fillId="0" borderId="0" xfId="0" applyAlignment="1"/>
    <xf numFmtId="0" fontId="8" fillId="0" borderId="0" xfId="0" applyFont="1" applyFill="1" applyAlignment="1">
      <alignment wrapText="1"/>
    </xf>
    <xf numFmtId="0" fontId="0" fillId="0" borderId="0" xfId="0" applyBorder="1" applyAlignment="1">
      <alignment vertical="center" wrapText="1"/>
    </xf>
    <xf numFmtId="0" fontId="2" fillId="0" borderId="0" xfId="0" applyFont="1" applyBorder="1" applyAlignment="1">
      <alignment horizontal="center" wrapText="1"/>
    </xf>
    <xf numFmtId="0" fontId="0" fillId="2" borderId="1" xfId="0" applyFont="1" applyFill="1" applyBorder="1" applyAlignment="1"/>
    <xf numFmtId="0" fontId="8" fillId="0" borderId="1" xfId="0" applyFont="1" applyBorder="1" applyAlignment="1">
      <alignment wrapText="1"/>
    </xf>
    <xf numFmtId="0" fontId="9" fillId="0" borderId="0" xfId="0" applyFont="1" applyFill="1" applyAlignment="1">
      <alignment wrapText="1"/>
    </xf>
    <xf numFmtId="0" fontId="0" fillId="3" borderId="1" xfId="0" applyFont="1" applyFill="1" applyBorder="1" applyAlignment="1">
      <alignment wrapText="1"/>
    </xf>
    <xf numFmtId="0" fontId="0" fillId="3" borderId="3" xfId="0" applyFont="1" applyFill="1" applyBorder="1" applyAlignment="1">
      <alignment wrapText="1"/>
    </xf>
    <xf numFmtId="164" fontId="0" fillId="3" borderId="1" xfId="0" applyNumberFormat="1" applyFill="1" applyBorder="1" applyAlignment="1">
      <alignment wrapText="1"/>
    </xf>
    <xf numFmtId="0" fontId="1" fillId="0" borderId="0" xfId="0" applyFont="1" applyFill="1" applyBorder="1" applyAlignment="1">
      <alignment wrapText="1"/>
    </xf>
    <xf numFmtId="0" fontId="0" fillId="0" borderId="0" xfId="0" applyFill="1" applyBorder="1" applyAlignment="1">
      <alignment horizontal="right" vertical="center" wrapText="1"/>
    </xf>
    <xf numFmtId="0" fontId="1" fillId="2" borderId="2" xfId="0" applyFont="1" applyFill="1" applyBorder="1" applyAlignment="1">
      <alignment vertical="center" wrapText="1"/>
    </xf>
    <xf numFmtId="0" fontId="1" fillId="2" borderId="1" xfId="0" applyFont="1" applyFill="1" applyBorder="1" applyAlignment="1">
      <alignment horizontal="left" vertical="center" wrapText="1"/>
    </xf>
    <xf numFmtId="0" fontId="1" fillId="2" borderId="16" xfId="0" applyFont="1" applyFill="1" applyBorder="1" applyAlignment="1">
      <alignment vertical="center" wrapText="1"/>
    </xf>
    <xf numFmtId="0" fontId="1" fillId="0" borderId="0" xfId="0" applyFont="1" applyAlignment="1">
      <alignment wrapText="1"/>
    </xf>
    <xf numFmtId="0" fontId="1" fillId="0" borderId="0" xfId="0" applyFont="1" applyBorder="1" applyAlignment="1">
      <alignment vertical="center"/>
    </xf>
    <xf numFmtId="0" fontId="1" fillId="0" borderId="0" xfId="0" applyFont="1" applyBorder="1" applyAlignment="1">
      <alignment wrapText="1"/>
    </xf>
    <xf numFmtId="0" fontId="14" fillId="0" borderId="0" xfId="0" applyFont="1" applyFill="1" applyBorder="1" applyAlignment="1">
      <alignment vertical="center" wrapText="1"/>
    </xf>
    <xf numFmtId="0" fontId="15" fillId="2" borderId="3" xfId="0" applyFont="1" applyFill="1" applyBorder="1" applyAlignment="1">
      <alignment horizontal="left" vertical="center" wrapText="1"/>
    </xf>
    <xf numFmtId="0" fontId="15" fillId="2" borderId="1" xfId="0" applyFont="1" applyFill="1" applyBorder="1" applyAlignment="1">
      <alignment horizontal="left" vertical="center" wrapText="1"/>
    </xf>
    <xf numFmtId="0" fontId="15" fillId="2" borderId="2" xfId="0" applyFont="1" applyFill="1" applyBorder="1" applyAlignment="1">
      <alignment vertical="center" wrapText="1"/>
    </xf>
    <xf numFmtId="0" fontId="1" fillId="2" borderId="8" xfId="0" applyFont="1" applyFill="1" applyBorder="1" applyAlignment="1">
      <alignment wrapText="1"/>
    </xf>
    <xf numFmtId="0" fontId="1" fillId="2" borderId="9" xfId="0" applyFont="1" applyFill="1" applyBorder="1" applyAlignment="1">
      <alignment wrapText="1"/>
    </xf>
    <xf numFmtId="0" fontId="1" fillId="2" borderId="17" xfId="0" applyFont="1" applyFill="1" applyBorder="1" applyAlignment="1">
      <alignment wrapText="1"/>
    </xf>
    <xf numFmtId="0" fontId="0" fillId="0" borderId="3" xfId="0" applyBorder="1" applyAlignment="1">
      <alignment wrapText="1"/>
    </xf>
    <xf numFmtId="0" fontId="13" fillId="2" borderId="1" xfId="0" applyFont="1" applyFill="1" applyBorder="1" applyAlignment="1">
      <alignment wrapText="1"/>
    </xf>
    <xf numFmtId="0" fontId="15" fillId="2" borderId="2" xfId="0" applyFont="1" applyFill="1" applyBorder="1" applyAlignment="1">
      <alignment wrapText="1"/>
    </xf>
    <xf numFmtId="0" fontId="13" fillId="0" borderId="1" xfId="0" applyFont="1" applyBorder="1" applyAlignment="1">
      <alignment wrapText="1"/>
    </xf>
    <xf numFmtId="0" fontId="16" fillId="0" borderId="0" xfId="0" applyFont="1" applyAlignment="1">
      <alignment horizontal="left" vertical="center" indent="1"/>
    </xf>
    <xf numFmtId="0" fontId="17" fillId="0" borderId="0" xfId="0" applyFont="1" applyAlignment="1">
      <alignment horizontal="left" vertical="center" indent="1"/>
    </xf>
    <xf numFmtId="0" fontId="18" fillId="0" borderId="0" xfId="0" applyFont="1"/>
    <xf numFmtId="0" fontId="19" fillId="0" borderId="0" xfId="0" applyFont="1" applyAlignment="1"/>
    <xf numFmtId="0" fontId="2" fillId="0" borderId="9" xfId="0" applyFont="1" applyBorder="1" applyAlignment="1">
      <alignment vertical="center" wrapText="1"/>
    </xf>
    <xf numFmtId="0" fontId="13" fillId="0" borderId="1" xfId="0" applyFont="1" applyBorder="1" applyAlignment="1">
      <alignment vertical="center" wrapText="1"/>
    </xf>
    <xf numFmtId="0" fontId="2" fillId="0" borderId="1" xfId="0" applyFont="1" applyBorder="1" applyAlignment="1">
      <alignment wrapText="1"/>
    </xf>
    <xf numFmtId="0" fontId="2" fillId="0" borderId="1" xfId="0" applyFont="1" applyBorder="1" applyAlignment="1">
      <alignment vertical="center" wrapText="1"/>
    </xf>
    <xf numFmtId="0" fontId="0" fillId="0" borderId="1" xfId="0" applyFill="1" applyBorder="1" applyAlignment="1">
      <alignment wrapText="1"/>
    </xf>
    <xf numFmtId="0" fontId="1" fillId="2" borderId="10" xfId="0" applyFont="1" applyFill="1" applyBorder="1" applyAlignment="1">
      <alignment vertical="center" wrapText="1"/>
    </xf>
    <xf numFmtId="0" fontId="0" fillId="0" borderId="8" xfId="0" applyBorder="1" applyAlignment="1">
      <alignment wrapText="1"/>
    </xf>
    <xf numFmtId="0" fontId="0" fillId="0" borderId="9" xfId="0" applyBorder="1" applyAlignment="1">
      <alignment wrapText="1"/>
    </xf>
    <xf numFmtId="0" fontId="23" fillId="0" borderId="18" xfId="0" applyFont="1" applyBorder="1" applyAlignment="1">
      <alignment wrapText="1"/>
    </xf>
    <xf numFmtId="0" fontId="4" fillId="0" borderId="1" xfId="0" applyFont="1" applyFill="1" applyBorder="1" applyAlignment="1">
      <alignment wrapText="1"/>
    </xf>
    <xf numFmtId="0" fontId="22" fillId="0" borderId="18" xfId="0" applyFont="1" applyFill="1" applyBorder="1" applyAlignment="1">
      <alignment wrapText="1"/>
    </xf>
    <xf numFmtId="164" fontId="0" fillId="0" borderId="1" xfId="0" applyNumberFormat="1" applyFill="1" applyBorder="1" applyAlignment="1">
      <alignment wrapText="1"/>
    </xf>
    <xf numFmtId="0" fontId="2" fillId="0" borderId="3" xfId="0" applyFont="1" applyFill="1" applyBorder="1" applyAlignment="1">
      <alignment wrapText="1"/>
    </xf>
    <xf numFmtId="2" fontId="2" fillId="0" borderId="3" xfId="0" applyNumberFormat="1" applyFont="1" applyFill="1" applyBorder="1" applyAlignment="1">
      <alignment wrapText="1"/>
    </xf>
    <xf numFmtId="2" fontId="0" fillId="0" borderId="1" xfId="0" applyNumberFormat="1" applyFill="1" applyBorder="1" applyAlignment="1">
      <alignment wrapText="1"/>
    </xf>
    <xf numFmtId="14" fontId="0" fillId="0" borderId="5" xfId="0" applyNumberFormat="1" applyBorder="1" applyAlignment="1">
      <alignment wrapText="1"/>
    </xf>
    <xf numFmtId="14" fontId="0" fillId="0" borderId="6" xfId="0" applyNumberFormat="1" applyBorder="1" applyAlignment="1">
      <alignment wrapText="1"/>
    </xf>
    <xf numFmtId="0" fontId="24" fillId="0" borderId="0" xfId="0" applyFont="1" applyAlignment="1">
      <alignment wrapText="1"/>
    </xf>
    <xf numFmtId="0" fontId="25" fillId="0" borderId="0" xfId="0" applyNumberFormat="1" applyFont="1" applyAlignment="1">
      <alignment wrapText="1"/>
    </xf>
    <xf numFmtId="165" fontId="0" fillId="0" borderId="7" xfId="0" applyNumberFormat="1" applyFill="1" applyBorder="1" applyAlignment="1"/>
    <xf numFmtId="165" fontId="1" fillId="0" borderId="7" xfId="0" applyNumberFormat="1" applyFont="1" applyBorder="1" applyAlignment="1">
      <alignment wrapText="1"/>
    </xf>
    <xf numFmtId="0" fontId="0" fillId="0" borderId="3" xfId="0" applyFont="1" applyBorder="1" applyAlignment="1">
      <alignment wrapText="1"/>
    </xf>
    <xf numFmtId="0" fontId="0" fillId="0" borderId="1" xfId="0" applyFont="1" applyBorder="1" applyAlignment="1">
      <alignment wrapText="1"/>
    </xf>
    <xf numFmtId="0" fontId="0" fillId="0" borderId="1" xfId="0" applyFont="1" applyBorder="1" applyAlignment="1">
      <alignment vertical="center" wrapText="1"/>
    </xf>
    <xf numFmtId="166" fontId="0" fillId="0" borderId="0" xfId="0" applyNumberFormat="1" applyAlignment="1">
      <alignment wrapText="1"/>
    </xf>
    <xf numFmtId="0" fontId="1" fillId="0" borderId="0" xfId="0" applyFont="1" applyFill="1" applyAlignment="1" applyProtection="1">
      <alignment horizontal="left" vertical="top" wrapText="1"/>
    </xf>
    <xf numFmtId="0" fontId="0" fillId="0" borderId="8" xfId="0" applyBorder="1" applyAlignment="1">
      <alignment wrapText="1"/>
    </xf>
    <xf numFmtId="0" fontId="0" fillId="0" borderId="9" xfId="0" applyBorder="1" applyAlignment="1">
      <alignment wrapText="1"/>
    </xf>
    <xf numFmtId="0" fontId="0" fillId="0" borderId="1" xfId="0" applyBorder="1" applyAlignment="1">
      <alignment wrapText="1"/>
    </xf>
    <xf numFmtId="0" fontId="13" fillId="0" borderId="1" xfId="0" applyFont="1" applyBorder="1" applyAlignment="1">
      <alignment vertical="center" wrapText="1"/>
    </xf>
    <xf numFmtId="0" fontId="2" fillId="0" borderId="1" xfId="0" applyFont="1" applyBorder="1" applyAlignment="1">
      <alignment wrapText="1"/>
    </xf>
    <xf numFmtId="0" fontId="1" fillId="2" borderId="10" xfId="0" applyFont="1" applyFill="1" applyBorder="1" applyAlignment="1">
      <alignment vertical="center" wrapText="1"/>
    </xf>
    <xf numFmtId="0" fontId="2" fillId="5" borderId="9" xfId="0" applyFont="1" applyFill="1" applyBorder="1" applyAlignment="1">
      <alignment vertical="center" wrapText="1"/>
    </xf>
    <xf numFmtId="14" fontId="0" fillId="5" borderId="0" xfId="0" applyNumberFormat="1" applyFill="1" applyAlignment="1">
      <alignment wrapText="1"/>
    </xf>
    <xf numFmtId="14" fontId="0" fillId="5" borderId="11" xfId="0" applyNumberFormat="1" applyFill="1" applyBorder="1" applyAlignment="1">
      <alignment wrapText="1"/>
    </xf>
    <xf numFmtId="0" fontId="2" fillId="5" borderId="3" xfId="0" applyFont="1" applyFill="1" applyBorder="1" applyAlignment="1">
      <alignment wrapText="1"/>
    </xf>
    <xf numFmtId="0" fontId="0" fillId="5" borderId="12" xfId="0" applyFill="1" applyBorder="1" applyAlignment="1">
      <alignment wrapText="1"/>
    </xf>
    <xf numFmtId="0" fontId="13" fillId="0" borderId="0" xfId="0" applyFont="1" applyFill="1" applyAlignment="1">
      <alignment wrapText="1"/>
    </xf>
    <xf numFmtId="14" fontId="0" fillId="0" borderId="0" xfId="0" applyNumberFormat="1" applyFill="1" applyAlignment="1">
      <alignment wrapText="1"/>
    </xf>
    <xf numFmtId="14" fontId="0" fillId="0" borderId="11" xfId="0" applyNumberFormat="1" applyFill="1" applyBorder="1" applyAlignment="1">
      <alignment wrapText="1"/>
    </xf>
    <xf numFmtId="0" fontId="0" fillId="0" borderId="12" xfId="0" applyFill="1" applyBorder="1" applyAlignment="1">
      <alignment wrapText="1"/>
    </xf>
    <xf numFmtId="2" fontId="0" fillId="0" borderId="4" xfId="0" applyNumberFormat="1" applyBorder="1" applyAlignment="1">
      <alignment wrapText="1"/>
    </xf>
    <xf numFmtId="1" fontId="0" fillId="3" borderId="3" xfId="0" applyNumberFormat="1" applyFont="1" applyFill="1" applyBorder="1" applyAlignment="1">
      <alignment wrapText="1"/>
    </xf>
    <xf numFmtId="44" fontId="0" fillId="3" borderId="1" xfId="0" applyNumberFormat="1" applyFill="1" applyBorder="1" applyAlignment="1">
      <alignment wrapText="1"/>
    </xf>
    <xf numFmtId="0" fontId="2" fillId="4" borderId="3" xfId="0" applyFont="1" applyFill="1" applyBorder="1" applyAlignment="1">
      <alignment wrapText="1"/>
    </xf>
    <xf numFmtId="0" fontId="0" fillId="0" borderId="1" xfId="0" applyBorder="1" applyAlignment="1">
      <alignment wrapText="1"/>
    </xf>
    <xf numFmtId="0" fontId="0" fillId="0" borderId="0" xfId="0" applyAlignment="1">
      <alignment wrapText="1"/>
    </xf>
    <xf numFmtId="0" fontId="0" fillId="0" borderId="0" xfId="0" applyAlignment="1">
      <alignment wrapText="1"/>
    </xf>
    <xf numFmtId="0" fontId="27" fillId="0" borderId="0" xfId="0" applyFont="1" applyAlignment="1">
      <alignment wrapText="1"/>
    </xf>
    <xf numFmtId="0" fontId="28" fillId="0" borderId="0" xfId="0" applyFont="1" applyAlignment="1">
      <alignment wrapText="1"/>
    </xf>
    <xf numFmtId="0" fontId="29" fillId="0" borderId="0" xfId="0" applyFont="1" applyAlignment="1">
      <alignment wrapText="1"/>
    </xf>
    <xf numFmtId="0" fontId="29" fillId="0" borderId="0" xfId="0" applyFont="1" applyFill="1" applyAlignment="1">
      <alignment wrapText="1"/>
    </xf>
    <xf numFmtId="0" fontId="30" fillId="0" borderId="0" xfId="0" applyFont="1" applyAlignment="1">
      <alignment wrapText="1"/>
    </xf>
    <xf numFmtId="0" fontId="28" fillId="0" borderId="0" xfId="0" applyFont="1" applyAlignment="1">
      <alignment vertical="top" wrapText="1"/>
    </xf>
    <xf numFmtId="0" fontId="21" fillId="0" borderId="0" xfId="0" applyFont="1" applyAlignment="1">
      <alignment wrapText="1"/>
    </xf>
    <xf numFmtId="0" fontId="28" fillId="0" borderId="0" xfId="0" quotePrefix="1" applyFont="1" applyAlignment="1">
      <alignment wrapText="1"/>
    </xf>
    <xf numFmtId="0" fontId="1" fillId="0" borderId="0" xfId="0" applyFont="1" applyFill="1" applyAlignment="1" applyProtection="1">
      <alignment horizontal="left" vertical="top" wrapText="1"/>
    </xf>
    <xf numFmtId="0" fontId="0" fillId="0" borderId="11" xfId="0" applyFont="1" applyFill="1" applyBorder="1" applyAlignment="1">
      <alignment wrapText="1"/>
    </xf>
    <xf numFmtId="0" fontId="0" fillId="0" borderId="12" xfId="0" applyFont="1" applyFill="1" applyBorder="1" applyAlignment="1">
      <alignment wrapText="1"/>
    </xf>
    <xf numFmtId="0" fontId="0" fillId="0" borderId="1" xfId="0" applyFont="1" applyFill="1" applyBorder="1" applyAlignment="1">
      <alignment wrapText="1"/>
    </xf>
    <xf numFmtId="0" fontId="0" fillId="0" borderId="17" xfId="0" applyBorder="1" applyAlignment="1">
      <alignment horizontal="left" wrapText="1"/>
    </xf>
    <xf numFmtId="0" fontId="0" fillId="0" borderId="9" xfId="0" applyBorder="1" applyAlignment="1">
      <alignment horizontal="left" wrapText="1"/>
    </xf>
    <xf numFmtId="0" fontId="0" fillId="0" borderId="1" xfId="0" applyFill="1" applyBorder="1" applyAlignment="1">
      <alignment wrapText="1"/>
    </xf>
    <xf numFmtId="0" fontId="0" fillId="0" borderId="8" xfId="0" applyFont="1" applyFill="1" applyBorder="1" applyAlignment="1">
      <alignment vertical="center" wrapText="1"/>
    </xf>
    <xf numFmtId="0" fontId="0" fillId="0" borderId="9" xfId="0" applyFont="1" applyFill="1" applyBorder="1" applyAlignment="1">
      <alignment vertical="center" wrapText="1"/>
    </xf>
    <xf numFmtId="0" fontId="0" fillId="0" borderId="1" xfId="0" applyFont="1" applyFill="1" applyBorder="1" applyAlignment="1">
      <alignment vertical="center" wrapText="1"/>
    </xf>
    <xf numFmtId="0" fontId="0" fillId="0" borderId="14" xfId="0" applyFont="1" applyBorder="1" applyAlignment="1">
      <alignment wrapText="1"/>
    </xf>
    <xf numFmtId="0" fontId="0" fillId="0" borderId="15" xfId="0" applyFont="1" applyBorder="1" applyAlignment="1">
      <alignment wrapText="1"/>
    </xf>
    <xf numFmtId="0" fontId="0" fillId="0" borderId="8" xfId="0" applyFont="1" applyBorder="1" applyAlignment="1">
      <alignment wrapText="1"/>
    </xf>
    <xf numFmtId="0" fontId="0" fillId="0" borderId="9" xfId="0" applyFont="1" applyBorder="1" applyAlignment="1">
      <alignment wrapText="1"/>
    </xf>
    <xf numFmtId="0" fontId="0" fillId="0" borderId="8" xfId="0" applyFill="1" applyBorder="1" applyAlignment="1">
      <alignment wrapText="1"/>
    </xf>
    <xf numFmtId="0" fontId="0" fillId="0" borderId="9" xfId="0" applyFill="1" applyBorder="1" applyAlignment="1">
      <alignment wrapText="1"/>
    </xf>
    <xf numFmtId="0" fontId="0" fillId="0" borderId="8" xfId="0" applyBorder="1" applyAlignment="1">
      <alignment wrapText="1"/>
    </xf>
    <xf numFmtId="0" fontId="0" fillId="0" borderId="9" xfId="0" applyBorder="1" applyAlignment="1">
      <alignment wrapText="1"/>
    </xf>
    <xf numFmtId="0" fontId="0" fillId="0" borderId="1" xfId="0" applyBorder="1" applyAlignment="1">
      <alignment wrapText="1"/>
    </xf>
    <xf numFmtId="0" fontId="0" fillId="0" borderId="8" xfId="0" applyBorder="1" applyAlignment="1">
      <alignment vertical="center" wrapText="1"/>
    </xf>
    <xf numFmtId="0" fontId="0" fillId="0" borderId="9" xfId="0" applyBorder="1" applyAlignment="1">
      <alignment vertical="center" wrapText="1"/>
    </xf>
    <xf numFmtId="0" fontId="2" fillId="0" borderId="1" xfId="0" applyFont="1" applyFill="1" applyBorder="1" applyAlignment="1">
      <alignment vertical="center" wrapText="1"/>
    </xf>
    <xf numFmtId="0" fontId="1" fillId="2" borderId="13" xfId="0" applyFont="1" applyFill="1" applyBorder="1" applyAlignment="1">
      <alignment vertical="center" wrapText="1"/>
    </xf>
    <xf numFmtId="0" fontId="1" fillId="2" borderId="10" xfId="0" applyFont="1" applyFill="1" applyBorder="1" applyAlignment="1">
      <alignment vertical="center" wrapText="1"/>
    </xf>
    <xf numFmtId="0" fontId="2" fillId="0" borderId="14" xfId="0" applyFont="1" applyBorder="1" applyAlignment="1">
      <alignment wrapText="1"/>
    </xf>
    <xf numFmtId="0" fontId="2" fillId="0" borderId="15" xfId="0" applyFont="1" applyBorder="1" applyAlignment="1">
      <alignment wrapText="1"/>
    </xf>
    <xf numFmtId="0" fontId="2" fillId="0" borderId="1" xfId="0" applyFont="1" applyBorder="1" applyAlignment="1">
      <alignment vertical="center" wrapText="1"/>
    </xf>
    <xf numFmtId="0" fontId="2" fillId="5" borderId="1" xfId="0" applyFont="1" applyFill="1" applyBorder="1" applyAlignment="1">
      <alignment vertical="center" wrapText="1"/>
    </xf>
    <xf numFmtId="0" fontId="1" fillId="0" borderId="0" xfId="0" applyFont="1" applyAlignment="1">
      <alignment horizontal="left" wrapText="1"/>
    </xf>
    <xf numFmtId="0" fontId="0" fillId="0" borderId="0" xfId="0" applyAlignment="1">
      <alignment horizontal="left" wrapText="1"/>
    </xf>
    <xf numFmtId="0" fontId="13" fillId="0" borderId="0" xfId="0" applyFont="1" applyBorder="1" applyAlignment="1">
      <alignment horizontal="left" wrapText="1"/>
    </xf>
    <xf numFmtId="0" fontId="13" fillId="0" borderId="8" xfId="0" applyFont="1" applyBorder="1" applyAlignment="1">
      <alignment vertical="center" wrapText="1"/>
    </xf>
    <xf numFmtId="0" fontId="13" fillId="0" borderId="9" xfId="0" applyFont="1" applyBorder="1" applyAlignment="1">
      <alignment vertical="center" wrapText="1"/>
    </xf>
    <xf numFmtId="0" fontId="14" fillId="0" borderId="8" xfId="0" applyFont="1" applyBorder="1" applyAlignment="1">
      <alignment vertical="center" wrapText="1"/>
    </xf>
    <xf numFmtId="0" fontId="13" fillId="0" borderId="1" xfId="0" applyFont="1" applyBorder="1" applyAlignment="1">
      <alignment vertical="center" wrapText="1"/>
    </xf>
    <xf numFmtId="0" fontId="14" fillId="5" borderId="8" xfId="0" applyFont="1" applyFill="1" applyBorder="1" applyAlignment="1">
      <alignment vertical="center" wrapText="1"/>
    </xf>
    <xf numFmtId="0" fontId="13" fillId="5" borderId="9" xfId="0" applyFont="1" applyFill="1" applyBorder="1" applyAlignment="1">
      <alignment vertical="center" wrapText="1"/>
    </xf>
    <xf numFmtId="0" fontId="1" fillId="2" borderId="8" xfId="0" applyFont="1" applyFill="1" applyBorder="1" applyAlignment="1">
      <alignment vertical="center" wrapText="1"/>
    </xf>
    <xf numFmtId="0" fontId="1" fillId="2" borderId="17" xfId="0" applyFont="1" applyFill="1" applyBorder="1" applyAlignment="1">
      <alignment vertical="center" wrapText="1"/>
    </xf>
    <xf numFmtId="0" fontId="1" fillId="2" borderId="9" xfId="0" applyFont="1" applyFill="1" applyBorder="1" applyAlignment="1">
      <alignment vertical="center" wrapText="1"/>
    </xf>
    <xf numFmtId="0" fontId="1" fillId="0" borderId="2" xfId="0" applyFont="1" applyFill="1" applyBorder="1" applyAlignment="1">
      <alignment wrapText="1"/>
    </xf>
    <xf numFmtId="0" fontId="1" fillId="0" borderId="3" xfId="0" applyFont="1" applyFill="1" applyBorder="1" applyAlignment="1">
      <alignment wrapText="1"/>
    </xf>
    <xf numFmtId="0" fontId="2" fillId="0" borderId="1" xfId="0" applyFont="1" applyBorder="1" applyAlignment="1">
      <alignment wrapText="1"/>
    </xf>
    <xf numFmtId="0" fontId="2" fillId="0" borderId="8" xfId="0" applyFont="1" applyBorder="1" applyAlignment="1">
      <alignment vertical="center" wrapText="1"/>
    </xf>
    <xf numFmtId="0" fontId="2" fillId="0" borderId="9" xfId="0" applyFont="1" applyBorder="1" applyAlignment="1">
      <alignment vertical="center" wrapText="1"/>
    </xf>
    <xf numFmtId="0" fontId="2" fillId="5" borderId="8" xfId="0" applyFont="1" applyFill="1" applyBorder="1" applyAlignment="1">
      <alignment vertical="center" wrapText="1"/>
    </xf>
    <xf numFmtId="0" fontId="2" fillId="5" borderId="9" xfId="0" applyFont="1" applyFill="1" applyBorder="1" applyAlignment="1">
      <alignment vertical="center" wrapText="1"/>
    </xf>
    <xf numFmtId="0" fontId="8" fillId="0" borderId="19" xfId="0" applyFont="1" applyBorder="1" applyAlignment="1">
      <alignment wrapText="1"/>
    </xf>
    <xf numFmtId="0" fontId="0" fillId="0" borderId="0" xfId="0" applyAlignment="1">
      <alignment wrapText="1"/>
    </xf>
    <xf numFmtId="0" fontId="14" fillId="0" borderId="8" xfId="0" applyFont="1" applyFill="1" applyBorder="1" applyAlignment="1">
      <alignment vertical="center" wrapText="1"/>
    </xf>
    <xf numFmtId="0" fontId="13" fillId="0" borderId="9" xfId="0" applyFont="1" applyFill="1" applyBorder="1" applyAlignment="1">
      <alignment vertical="center" wrapText="1"/>
    </xf>
    <xf numFmtId="0" fontId="2" fillId="0" borderId="8" xfId="0" applyFont="1" applyFill="1" applyBorder="1" applyAlignment="1">
      <alignment vertical="center" wrapText="1"/>
    </xf>
    <xf numFmtId="0" fontId="2" fillId="0" borderId="9" xfId="0" applyFont="1" applyFill="1" applyBorder="1" applyAlignment="1">
      <alignment vertical="center" wrapText="1"/>
    </xf>
    <xf numFmtId="0" fontId="0" fillId="0" borderId="8" xfId="0" applyFill="1" applyBorder="1" applyAlignment="1">
      <alignment vertical="center" wrapText="1"/>
    </xf>
    <xf numFmtId="0" fontId="0" fillId="0" borderId="9" xfId="0" applyFill="1" applyBorder="1" applyAlignment="1">
      <alignment vertical="center" wrapText="1"/>
    </xf>
    <xf numFmtId="0" fontId="0" fillId="0" borderId="1" xfId="0" applyFill="1" applyBorder="1" applyAlignment="1">
      <alignment vertical="center" wrapText="1"/>
    </xf>
    <xf numFmtId="0" fontId="2" fillId="0" borderId="8" xfId="0" applyFont="1" applyFill="1" applyBorder="1" applyAlignment="1">
      <alignment wrapText="1"/>
    </xf>
    <xf numFmtId="0" fontId="2" fillId="0" borderId="9" xfId="0" applyFont="1" applyFill="1" applyBorder="1" applyAlignment="1">
      <alignment wrapText="1"/>
    </xf>
    <xf numFmtId="0" fontId="14" fillId="0" borderId="1" xfId="0" quotePrefix="1" applyFont="1" applyFill="1" applyBorder="1" applyAlignment="1">
      <alignment vertical="center" wrapText="1"/>
    </xf>
    <xf numFmtId="0" fontId="14" fillId="0" borderId="1" xfId="0" applyFont="1" applyFill="1" applyBorder="1" applyAlignment="1">
      <alignment vertical="center" wrapText="1"/>
    </xf>
    <xf numFmtId="0" fontId="2" fillId="0" borderId="14" xfId="0" applyFont="1" applyFill="1" applyBorder="1" applyAlignment="1">
      <alignment wrapText="1"/>
    </xf>
    <xf numFmtId="0" fontId="2" fillId="0" borderId="15" xfId="0" applyFont="1" applyFill="1" applyBorder="1" applyAlignment="1">
      <alignment wrapText="1"/>
    </xf>
    <xf numFmtId="0" fontId="13" fillId="0" borderId="1" xfId="0" applyFont="1" applyFill="1" applyBorder="1" applyAlignment="1">
      <alignment wrapText="1"/>
    </xf>
    <xf numFmtId="0" fontId="21" fillId="0" borderId="1" xfId="0" applyFont="1" applyFill="1" applyBorder="1" applyAlignment="1">
      <alignment wrapText="1"/>
    </xf>
    <xf numFmtId="0" fontId="0" fillId="0" borderId="17" xfId="0" applyFill="1" applyBorder="1" applyAlignment="1">
      <alignment horizontal="left" wrapText="1"/>
    </xf>
    <xf numFmtId="0" fontId="0" fillId="0" borderId="9" xfId="0" applyFill="1" applyBorder="1" applyAlignment="1">
      <alignment horizontal="left" wrapText="1"/>
    </xf>
    <xf numFmtId="0" fontId="14" fillId="0" borderId="8" xfId="0" applyFont="1" applyBorder="1" applyAlignment="1" applyProtection="1">
      <alignment vertical="center" wrapText="1"/>
      <protection locked="0"/>
    </xf>
    <xf numFmtId="0" fontId="13" fillId="0" borderId="9" xfId="0" applyFont="1" applyBorder="1" applyAlignment="1" applyProtection="1">
      <alignment vertical="center" wrapText="1"/>
      <protection locked="0"/>
    </xf>
    <xf numFmtId="0" fontId="26" fillId="0" borderId="8" xfId="0" applyFont="1" applyFill="1" applyBorder="1" applyAlignment="1" applyProtection="1">
      <alignment vertical="center" wrapText="1"/>
      <protection locked="0"/>
    </xf>
    <xf numFmtId="0" fontId="13" fillId="0" borderId="9" xfId="0" applyFont="1" applyFill="1" applyBorder="1" applyAlignment="1" applyProtection="1">
      <alignment vertical="center" wrapText="1"/>
      <protection locked="0"/>
    </xf>
    <xf numFmtId="0" fontId="2" fillId="0" borderId="1" xfId="0" applyFont="1" applyBorder="1" applyAlignment="1" applyProtection="1">
      <alignment vertical="center" wrapText="1"/>
      <protection locked="0"/>
    </xf>
    <xf numFmtId="0" fontId="14" fillId="0" borderId="1" xfId="0" applyFont="1" applyBorder="1" applyAlignment="1">
      <alignment vertical="center" wrapText="1"/>
    </xf>
    <xf numFmtId="0" fontId="0" fillId="0" borderId="1" xfId="0" applyBorder="1" applyAlignment="1">
      <alignment vertical="center" wrapText="1"/>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5.jpeg"/></Relationships>
</file>

<file path=xl/drawings/_rels/drawing4.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6.jpeg"/></Relationships>
</file>

<file path=xl/drawings/drawing1.xml><?xml version="1.0" encoding="utf-8"?>
<xdr:wsDr xmlns:xdr="http://schemas.openxmlformats.org/drawingml/2006/spreadsheetDrawing" xmlns:a="http://schemas.openxmlformats.org/drawingml/2006/main">
  <xdr:twoCellAnchor editAs="oneCell">
    <xdr:from>
      <xdr:col>3</xdr:col>
      <xdr:colOff>381000</xdr:colOff>
      <xdr:row>0</xdr:row>
      <xdr:rowOff>323850</xdr:rowOff>
    </xdr:from>
    <xdr:to>
      <xdr:col>3</xdr:col>
      <xdr:colOff>1321435</xdr:colOff>
      <xdr:row>3</xdr:row>
      <xdr:rowOff>139065</xdr:rowOff>
    </xdr:to>
    <xdr:pic>
      <xdr:nvPicPr>
        <xdr:cNvPr id="3" name="Pilt 1">
          <a:extLst>
            <a:ext uri="{FF2B5EF4-FFF2-40B4-BE49-F238E27FC236}">
              <a16:creationId xmlns:a16="http://schemas.microsoft.com/office/drawing/2014/main" xmlns="" id="{00000000-0008-0000-00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543425" y="323850"/>
          <a:ext cx="974725" cy="586740"/>
        </a:xfrm>
        <a:prstGeom prst="rect">
          <a:avLst/>
        </a:prstGeom>
      </xdr:spPr>
    </xdr:pic>
    <xdr:clientData/>
  </xdr:twoCellAnchor>
  <xdr:twoCellAnchor editAs="oneCell">
    <xdr:from>
      <xdr:col>4</xdr:col>
      <xdr:colOff>53340</xdr:colOff>
      <xdr:row>1</xdr:row>
      <xdr:rowOff>45720</xdr:rowOff>
    </xdr:from>
    <xdr:to>
      <xdr:col>4</xdr:col>
      <xdr:colOff>1099184</xdr:colOff>
      <xdr:row>2</xdr:row>
      <xdr:rowOff>182879</xdr:rowOff>
    </xdr:to>
    <xdr:pic>
      <xdr:nvPicPr>
        <xdr:cNvPr id="4" name="Picture 1" descr="EASi logo 2011 sinine taustata">
          <a:extLst>
            <a:ext uri="{FF2B5EF4-FFF2-40B4-BE49-F238E27FC236}">
              <a16:creationId xmlns:a16="http://schemas.microsoft.com/office/drawing/2014/main" xmlns="" id="{00000000-0008-0000-0000-000004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600700" y="396240"/>
          <a:ext cx="1043939" cy="335279"/>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219075</xdr:colOff>
      <xdr:row>0</xdr:row>
      <xdr:rowOff>0</xdr:rowOff>
    </xdr:from>
    <xdr:to>
      <xdr:col>4</xdr:col>
      <xdr:colOff>1193800</xdr:colOff>
      <xdr:row>1</xdr:row>
      <xdr:rowOff>234315</xdr:rowOff>
    </xdr:to>
    <xdr:pic>
      <xdr:nvPicPr>
        <xdr:cNvPr id="2" name="Pilt 1">
          <a:extLst>
            <a:ext uri="{FF2B5EF4-FFF2-40B4-BE49-F238E27FC236}">
              <a16:creationId xmlns:a16="http://schemas.microsoft.com/office/drawing/2014/main" xmlns="" id="{00000000-0008-0000-01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677025" y="0"/>
          <a:ext cx="974725" cy="586740"/>
        </a:xfrm>
        <a:prstGeom prst="rect">
          <a:avLst/>
        </a:prstGeom>
      </xdr:spPr>
    </xdr:pic>
    <xdr:clientData/>
  </xdr:twoCellAnchor>
  <xdr:twoCellAnchor editAs="oneCell">
    <xdr:from>
      <xdr:col>4</xdr:col>
      <xdr:colOff>219075</xdr:colOff>
      <xdr:row>0</xdr:row>
      <xdr:rowOff>0</xdr:rowOff>
    </xdr:from>
    <xdr:to>
      <xdr:col>4</xdr:col>
      <xdr:colOff>1112520</xdr:colOff>
      <xdr:row>1</xdr:row>
      <xdr:rowOff>180975</xdr:rowOff>
    </xdr:to>
    <xdr:pic>
      <xdr:nvPicPr>
        <xdr:cNvPr id="3" name="Pilt 2">
          <a:extLst>
            <a:ext uri="{FF2B5EF4-FFF2-40B4-BE49-F238E27FC236}">
              <a16:creationId xmlns:a16="http://schemas.microsoft.com/office/drawing/2014/main" xmlns="" id="{00000000-0008-0000-01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810375" y="0"/>
          <a:ext cx="893445" cy="531495"/>
        </a:xfrm>
        <a:prstGeom prst="rect">
          <a:avLst/>
        </a:prstGeom>
      </xdr:spPr>
    </xdr:pic>
    <xdr:clientData/>
  </xdr:twoCellAnchor>
  <xdr:twoCellAnchor editAs="oneCell">
    <xdr:from>
      <xdr:col>4</xdr:col>
      <xdr:colOff>219075</xdr:colOff>
      <xdr:row>0</xdr:row>
      <xdr:rowOff>0</xdr:rowOff>
    </xdr:from>
    <xdr:to>
      <xdr:col>4</xdr:col>
      <xdr:colOff>1112520</xdr:colOff>
      <xdr:row>1</xdr:row>
      <xdr:rowOff>180975</xdr:rowOff>
    </xdr:to>
    <xdr:pic>
      <xdr:nvPicPr>
        <xdr:cNvPr id="4" name="Pilt 3">
          <a:extLst>
            <a:ext uri="{FF2B5EF4-FFF2-40B4-BE49-F238E27FC236}">
              <a16:creationId xmlns:a16="http://schemas.microsoft.com/office/drawing/2014/main" xmlns="" id="{00000000-0008-0000-0100-000004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810375" y="0"/>
          <a:ext cx="893445" cy="531495"/>
        </a:xfrm>
        <a:prstGeom prst="rect">
          <a:avLst/>
        </a:prstGeom>
      </xdr:spPr>
    </xdr:pic>
    <xdr:clientData/>
  </xdr:twoCellAnchor>
  <xdr:twoCellAnchor editAs="oneCell">
    <xdr:from>
      <xdr:col>4</xdr:col>
      <xdr:colOff>219075</xdr:colOff>
      <xdr:row>0</xdr:row>
      <xdr:rowOff>0</xdr:rowOff>
    </xdr:from>
    <xdr:to>
      <xdr:col>4</xdr:col>
      <xdr:colOff>1112520</xdr:colOff>
      <xdr:row>1</xdr:row>
      <xdr:rowOff>180975</xdr:rowOff>
    </xdr:to>
    <xdr:pic>
      <xdr:nvPicPr>
        <xdr:cNvPr id="5" name="Pilt 4">
          <a:extLst>
            <a:ext uri="{FF2B5EF4-FFF2-40B4-BE49-F238E27FC236}">
              <a16:creationId xmlns:a16="http://schemas.microsoft.com/office/drawing/2014/main" xmlns="" id="{00000000-0008-0000-0100-000005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810375" y="0"/>
          <a:ext cx="893445" cy="53149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219075</xdr:colOff>
      <xdr:row>0</xdr:row>
      <xdr:rowOff>0</xdr:rowOff>
    </xdr:from>
    <xdr:to>
      <xdr:col>4</xdr:col>
      <xdr:colOff>1051560</xdr:colOff>
      <xdr:row>1</xdr:row>
      <xdr:rowOff>180975</xdr:rowOff>
    </xdr:to>
    <xdr:pic>
      <xdr:nvPicPr>
        <xdr:cNvPr id="2" name="Pilt 1">
          <a:extLst>
            <a:ext uri="{FF2B5EF4-FFF2-40B4-BE49-F238E27FC236}">
              <a16:creationId xmlns:a16="http://schemas.microsoft.com/office/drawing/2014/main" xmlns="" id="{00000000-0008-0000-02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398895" y="0"/>
          <a:ext cx="832485" cy="531495"/>
        </a:xfrm>
        <a:prstGeom prst="rect">
          <a:avLst/>
        </a:prstGeom>
      </xdr:spPr>
    </xdr:pic>
    <xdr:clientData/>
  </xdr:twoCellAnchor>
  <xdr:twoCellAnchor editAs="oneCell">
    <xdr:from>
      <xdr:col>4</xdr:col>
      <xdr:colOff>219075</xdr:colOff>
      <xdr:row>0</xdr:row>
      <xdr:rowOff>0</xdr:rowOff>
    </xdr:from>
    <xdr:to>
      <xdr:col>4</xdr:col>
      <xdr:colOff>1193800</xdr:colOff>
      <xdr:row>1</xdr:row>
      <xdr:rowOff>234315</xdr:rowOff>
    </xdr:to>
    <xdr:pic>
      <xdr:nvPicPr>
        <xdr:cNvPr id="3" name="Pilt 2">
          <a:extLst>
            <a:ext uri="{FF2B5EF4-FFF2-40B4-BE49-F238E27FC236}">
              <a16:creationId xmlns:a16="http://schemas.microsoft.com/office/drawing/2014/main" xmlns="" id="{00000000-0008-0000-02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810375" y="0"/>
          <a:ext cx="974725" cy="58483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219075</xdr:colOff>
      <xdr:row>0</xdr:row>
      <xdr:rowOff>0</xdr:rowOff>
    </xdr:from>
    <xdr:to>
      <xdr:col>4</xdr:col>
      <xdr:colOff>607060</xdr:colOff>
      <xdr:row>1</xdr:row>
      <xdr:rowOff>180975</xdr:rowOff>
    </xdr:to>
    <xdr:pic>
      <xdr:nvPicPr>
        <xdr:cNvPr id="2" name="Pilt 1">
          <a:extLst>
            <a:ext uri="{FF2B5EF4-FFF2-40B4-BE49-F238E27FC236}">
              <a16:creationId xmlns:a16="http://schemas.microsoft.com/office/drawing/2014/main" xmlns="" id="{00000000-0008-0000-03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398895" y="0"/>
          <a:ext cx="387985" cy="531495"/>
        </a:xfrm>
        <a:prstGeom prst="rect">
          <a:avLst/>
        </a:prstGeom>
      </xdr:spPr>
    </xdr:pic>
    <xdr:clientData/>
  </xdr:twoCellAnchor>
  <xdr:twoCellAnchor editAs="oneCell">
    <xdr:from>
      <xdr:col>4</xdr:col>
      <xdr:colOff>219075</xdr:colOff>
      <xdr:row>0</xdr:row>
      <xdr:rowOff>0</xdr:rowOff>
    </xdr:from>
    <xdr:to>
      <xdr:col>4</xdr:col>
      <xdr:colOff>1193800</xdr:colOff>
      <xdr:row>1</xdr:row>
      <xdr:rowOff>234315</xdr:rowOff>
    </xdr:to>
    <xdr:pic>
      <xdr:nvPicPr>
        <xdr:cNvPr id="3" name="Pilt 2">
          <a:extLst>
            <a:ext uri="{FF2B5EF4-FFF2-40B4-BE49-F238E27FC236}">
              <a16:creationId xmlns:a16="http://schemas.microsoft.com/office/drawing/2014/main" xmlns="" id="{00000000-0008-0000-03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810375" y="0"/>
          <a:ext cx="974725" cy="58483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kairi.ong/AppData/Local/Microsoft/Windows/Temporary%20Internet%20Files/Content.Outlook/3M4AFPAZ/Viljandimaa%20PATEE%20tugiprogrammi%202017-2019%20ver%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oond"/>
      <sheetName val="1"/>
      <sheetName val="2"/>
      <sheetName val="3"/>
      <sheetName val="4"/>
    </sheetNames>
    <sheetDataSet>
      <sheetData sheetId="0" refreshError="1">
        <row r="3">
          <cell r="A3" t="str">
            <v>Viljandi maakonna tugiprogramm perioodil 2017-2019</v>
          </cell>
        </row>
      </sheetData>
      <sheetData sheetId="1" refreshError="1"/>
      <sheetData sheetId="2" refreshError="1"/>
      <sheetData sheetId="3" refreshError="1"/>
      <sheetData sheetId="4" refreshError="1"/>
    </sheetDataSet>
  </externalBook>
</externalLink>
</file>

<file path=xl/theme/theme1.xml><?xml version="1.0" encoding="utf-8"?>
<a:theme xmlns:a="http://schemas.openxmlformats.org/drawingml/2006/main" name="Office Theme">
  <a:themeElements>
    <a:clrScheme name="Office">
      <a:dk1>
        <a:srgbClr val="000000"/>
      </a:dk1>
      <a:lt1>
        <a:srgbClr val="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I30"/>
  <sheetViews>
    <sheetView tabSelected="1" topLeftCell="A16" zoomScale="85" zoomScaleNormal="85" workbookViewId="0">
      <selection activeCell="H17" sqref="H17"/>
    </sheetView>
  </sheetViews>
  <sheetFormatPr defaultColWidth="9.28515625" defaultRowHeight="15" x14ac:dyDescent="0.25"/>
  <cols>
    <col min="1" max="1" width="23" style="1" customWidth="1"/>
    <col min="2" max="2" width="22.28515625" style="1" customWidth="1"/>
    <col min="3" max="3" width="56.42578125" style="1" customWidth="1"/>
    <col min="4" max="8" width="24.7109375" style="1" customWidth="1"/>
    <col min="9" max="10" width="12.28515625" style="1" customWidth="1"/>
    <col min="11" max="16384" width="9.28515625" style="1"/>
  </cols>
  <sheetData>
    <row r="1" spans="1:9" ht="27.75" customHeight="1" x14ac:dyDescent="0.25">
      <c r="A1" s="47" t="s">
        <v>69</v>
      </c>
      <c r="B1" s="10"/>
      <c r="C1" s="10"/>
    </row>
    <row r="2" spans="1:9" ht="15.75" customHeight="1" x14ac:dyDescent="0.25">
      <c r="A2" s="46" t="s">
        <v>68</v>
      </c>
      <c r="G2" s="106"/>
      <c r="H2" s="106"/>
      <c r="I2" s="106"/>
    </row>
    <row r="3" spans="1:9" ht="17.25" customHeight="1" x14ac:dyDescent="0.3">
      <c r="A3" s="49" t="s">
        <v>71</v>
      </c>
      <c r="G3" s="16"/>
      <c r="H3" s="16"/>
      <c r="I3" s="16"/>
    </row>
    <row r="4" spans="1:9" ht="14.25" customHeight="1" x14ac:dyDescent="0.25">
      <c r="G4" s="16"/>
      <c r="H4" s="16"/>
      <c r="I4" s="16"/>
    </row>
    <row r="5" spans="1:9" x14ac:dyDescent="0.25">
      <c r="A5" s="1" t="s">
        <v>22</v>
      </c>
    </row>
    <row r="6" spans="1:9" ht="60" x14ac:dyDescent="0.25">
      <c r="A6" s="11" t="s">
        <v>57</v>
      </c>
      <c r="B6" s="54" t="s">
        <v>72</v>
      </c>
    </row>
    <row r="7" spans="1:9" ht="60" x14ac:dyDescent="0.25">
      <c r="A7" s="11" t="s">
        <v>59</v>
      </c>
      <c r="B7" s="60" t="s">
        <v>60</v>
      </c>
      <c r="D7" s="45" t="s">
        <v>66</v>
      </c>
      <c r="E7" s="43" t="s">
        <v>62</v>
      </c>
      <c r="F7" s="11" t="s">
        <v>63</v>
      </c>
      <c r="G7" s="11" t="s">
        <v>18</v>
      </c>
      <c r="H7" s="11" t="s">
        <v>17</v>
      </c>
      <c r="I7" s="11" t="s">
        <v>25</v>
      </c>
    </row>
    <row r="8" spans="1:9" ht="45" x14ac:dyDescent="0.25">
      <c r="A8" s="2" t="s">
        <v>61</v>
      </c>
      <c r="B8" s="58" t="s">
        <v>73</v>
      </c>
      <c r="D8" s="61">
        <v>73000</v>
      </c>
      <c r="E8" s="61">
        <v>251892</v>
      </c>
      <c r="F8" s="93">
        <f ca="1">H15</f>
        <v>299871.71999999997</v>
      </c>
      <c r="G8" s="13">
        <v>0.84</v>
      </c>
      <c r="H8" s="26">
        <f ca="1">F8*G8</f>
        <v>251892.24479999996</v>
      </c>
      <c r="I8" s="26">
        <f ca="1">F8-H8</f>
        <v>47979.475200000015</v>
      </c>
    </row>
    <row r="9" spans="1:9" ht="26.25" x14ac:dyDescent="0.25">
      <c r="A9" s="11" t="s">
        <v>23</v>
      </c>
      <c r="B9" s="59" t="s">
        <v>74</v>
      </c>
      <c r="D9" s="5"/>
      <c r="E9" s="5"/>
      <c r="H9" s="74">
        <f ca="1">E8-H8</f>
        <v>-0.24479999995674007</v>
      </c>
    </row>
    <row r="10" spans="1:9" ht="19.5" customHeight="1" x14ac:dyDescent="0.25">
      <c r="A10" s="17" t="s">
        <v>38</v>
      </c>
    </row>
    <row r="11" spans="1:9" ht="32.25" customHeight="1" thickBot="1" x14ac:dyDescent="0.3">
      <c r="A11" s="12" t="s">
        <v>0</v>
      </c>
      <c r="B11" s="12" t="s">
        <v>1</v>
      </c>
      <c r="C11" s="12" t="s">
        <v>24</v>
      </c>
      <c r="D11" s="12" t="s">
        <v>19</v>
      </c>
      <c r="E11" s="44" t="s">
        <v>58</v>
      </c>
      <c r="F11" s="12" t="s">
        <v>39</v>
      </c>
      <c r="G11" s="12" t="s">
        <v>2</v>
      </c>
      <c r="H11" s="12" t="s">
        <v>16</v>
      </c>
    </row>
    <row r="12" spans="1:9" ht="265.14999999999998" customHeight="1" thickTop="1" x14ac:dyDescent="0.25">
      <c r="A12" s="6">
        <v>1</v>
      </c>
      <c r="B12" s="24" t="str">
        <f ca="1">INDIRECT("'"&amp;$A12&amp;"'!b6")</f>
        <v>Noorte ettevõtlikkuse suurendamine</v>
      </c>
      <c r="C12" s="25" t="str">
        <f ca="1">INDIRECT("'"&amp;$A12&amp;"'!a10")</f>
        <v>Suurendada Viljandimaa noorte ettevõtlikkust ja ettevõtlusaktiivsust, siduda noored kodukohaga läbi ühistegevuste ja panustamise</v>
      </c>
      <c r="D12" s="25" t="str">
        <f ca="1">INDIRECT("'"&amp;$A12&amp;"'!b23")</f>
        <v>Noored, kes on saanud kogemuse oma projektide või õpilasfirmade elluviimisel on suurema tõenäosusega ka hilisemas elus ettevõtlikud, julgemad ja samuti oma kodukohaga tihedamalt seotud. Maakonna ettevõtlusaktiivsus kasvab tulevikus tänu ettevõtlikumatele noortele. 
Üliõpilased, kes on ettevõtlusõppe läbinud, loovad suurema tõenäosusega oma jätkusuutliku ettevõtte ja seovad ennast ka Viljandi maakonnaga.</v>
      </c>
      <c r="E12" s="25" t="str">
        <f ca="1">INDIRECT("'"&amp;$A12&amp;"'!b25")</f>
        <v>5% Viljandimaa noortest vanuses 12-19 viivad ellu erinevaid ettevõtlikke tegevusi ja/või osalevad noorte ettevõtlikkuse arendamise programmi tegevustes.
Vähemalt 20% Viljandi Kultuuriakadeemia üliõpilastest on tegevad ettevõtluses.</v>
      </c>
      <c r="F12" s="25" t="str">
        <f ca="1">INDIRECT("'"&amp;$A12&amp;"'!e43")</f>
        <v>Viljandimaa Arenduskeskus; Koolid, kutsekoolid ja lasteaiad; Noortekeskused; Ettevõtjad;Junior Achievement Eesti;Tartu Ülikooli Viljandi Kultuuriakadeemia, Tartu Ülikooli ettevõtluse õppetool;Viljandimaa Loomemejanduskeskus</v>
      </c>
      <c r="G12" s="25" t="str">
        <f ca="1">INDIRECT("'"&amp;$A12&amp;"'!e35")</f>
        <v>01.01.2017 - 31.12.2019</v>
      </c>
      <c r="H12" s="25">
        <f ca="1">INDIRECT("'"&amp;$A12&amp;"'!c51")</f>
        <v>91800</v>
      </c>
    </row>
    <row r="13" spans="1:9" ht="409.15" customHeight="1" x14ac:dyDescent="0.25">
      <c r="A13" s="6">
        <v>2</v>
      </c>
      <c r="B13" s="24" t="str">
        <f ca="1">INDIRECT("'"&amp;$A13&amp;"'!b6")</f>
        <v>Maakonna tootmisettevõtete tootmis- ja ekspordivõimekuse tõstmine, ettevõtluspotentsiaali turundus ning investorteeninduse tugitegevused</v>
      </c>
      <c r="C13" s="25" t="str">
        <f ca="1">INDIRECT("'"&amp;$A13&amp;"'!a10")</f>
        <v xml:space="preserve">PATEE raames ellu viidavate tegevuste eesmärk on
- VKEde (segmendis 20-50 töötajat) tootmis- ja ekspordivõimekuse tõstmine, ettevõtete tootlikkuse suurendamine ja olemasoleva ekspordimahu suurendamine, olemasolevate töökohtade säilitamine ja nende toodetava lisandväärtuse suurendamine, investeerimisvõimekuse suurendamise toetamine;
- vajaduste ja võimaluste kaardistamine uute otseinvesteeringute kaasamiseks, mille tulemusena lisanduvad maakonna ettevõtluse ökosüsteemi sobiva profiiliga ettevõtted, kõrgema lisandväärtusega töökohad ja suureneb kvalifitseeritud tööjõu sisseränne;
- maakonna ettevõtlus- ja investeerimisvõimaluste laiem tutvustamine ja turundamine ettevõtjatele ja potentsiaalsetel investoritele lähivälismaal (nt Põhjamaad, Venemaa, Balti riigid) ja Saksamaal (nt Minnden-Lübbecke sõpruspiirkond) piirkondades kus asuvad Viljandimaa majanduspotentsiaalile sobivatel tegevusaladel tegutsevad tootmisettevõtted, sh põllumajandussaaduste töötlemine, metallitööstus ja masinaehitus, puidu- ja mööblitööstus, tekstiilitööstus;
- koostöös Eesti Maaülikooli Polli Aiandusinstituudi Teadmispõhiste tervise- ja loodustoodete kompetentsikeskusega nende uurimis- ja tootearendusteenuste tutvustamisele kaasaaitamine toidu-, ravimi- ja kosmeetikatööstuse ettevõtete hulgas lähivälismaal (Põhjamaad, Venemaa, Balti riigid) ja Saksamaal (nt Minnden-Lübbecke sõpruspiirkond). 
- investeeringute lisandumise ja uute töökohtade, sh kõrgema lisandväärtusega töökohad, loomise tulemusena kasvab maakonna SKP osakaal riigi SKPs.
</v>
      </c>
      <c r="D13" s="25" t="str">
        <f ca="1">INDIRECT("'"&amp;$A13&amp;"'!b23")</f>
        <v>VKEde valitud segmendi (puidutöötlemine, metallitöötlemine, õmblus ja pehme mööbel, toidu tootmine) ekspordi maht kasvab.
Piirkonna tuntuse tõusu tulemusena kasvab ka investeerimishuviliste päringute arv
Otseinvesteeringu teinud ettevõtjate/investorite investeeringute maht sihtrühma ettevõtetesse kasvab.</v>
      </c>
      <c r="E13" s="25" t="str">
        <f ca="1">INDIRECT("'"&amp;$A13&amp;"'!b25")</f>
        <v xml:space="preserve">Ekspordi kogumaht 2019. aastal on vähemalt 300 miljonit eurot.
Otseinvesteeringuid tootmise ja/või teenuste arendamisse on tehtud 10 mln eurot, investeeringutega kaasnevad 100 uut töökohta
Viljandimaale kaaluvad investeeringu tegemist tootmise arendamiseks 10 etteveõtjat/investorit, kellest kolmandik seda ka teevad.
</v>
      </c>
      <c r="F13" s="25" t="str">
        <f ca="1">INDIRECT("'"&amp;$A13&amp;"'!e43")</f>
        <v>Viljandimaa Arenduskeskus; Lõuna-Eesti regionaalne investorkonsultant (RIK); Arenduskeskuste võrgustik; Ettevõtluse Arendamise Sihtasutus;Viljandimaa Omavalitsuste Liit/Viljandimaa omavalitsused; Tööstusalad; Viljandimaa kinnisvaraettevõtjad; Ettevõtjad; Muud erasektori teenusepakkujad</v>
      </c>
      <c r="G13" s="25" t="str">
        <f ca="1">INDIRECT("'"&amp;$A13&amp;"'!e35")</f>
        <v>01.01.2017 - 31.12.2019</v>
      </c>
      <c r="H13" s="92">
        <f ca="1">INDIRECT("'"&amp;$A13&amp;"'!c55")</f>
        <v>101535.72</v>
      </c>
    </row>
    <row r="14" spans="1:9" ht="210.75" thickBot="1" x14ac:dyDescent="0.3">
      <c r="A14" s="6">
        <v>3</v>
      </c>
      <c r="B14" s="24" t="str">
        <f ca="1">INDIRECT("'"&amp;$A14&amp;"'!b6")</f>
        <v>Maakonna turundamine, turismiturundus ja  turismiettevõtluse arendamine</v>
      </c>
      <c r="C14" s="25" t="str">
        <f ca="1">INDIRECT("'"&amp;$A14&amp;"'!a10")</f>
        <v>Sise- ja välisturistide hulga kasvatamine ning maakonna turismitoodete kvaliteedi tõstmine.
Koordineeritud ning läbimõeldud maakonna turismi arendamine ning Viljandimaa turundamine külastajatele siseriiklikult ja välisturgudel.</v>
      </c>
      <c r="D14" s="25" t="str">
        <f ca="1">INDIRECT("'"&amp;$A14&amp;"'!b23")</f>
        <v>Ööbimiste arv majutusettevõtetes kasvab;
Majutusettevõtete täituvus suureneb;
Lisandunud uute turismitoodete arv</v>
      </c>
      <c r="E14" s="25" t="str">
        <f ca="1">INDIRECT("'"&amp;$A14&amp;"'!b25")</f>
        <v xml:space="preserve">
Majutusettevõtete ööbimiste arv kasvab 5 kuni 10% aastas, 2019 aasta ööbimiste arv on 100 000 inimest;
Majutusettevõtete täituvus kasvab 1-2%;
2019 aasta lõpuks on käivitatud 10 uue turismitoote/paketi arendamine.</v>
      </c>
      <c r="F14" s="25" t="str">
        <f ca="1">INDIRECT("'"&amp;$A14&amp;"'!e43")</f>
        <v>Viljandimaa Arenduskeskus; Viljandimaa Omavalitsuste Liit; Turismiettevõtjad, MTÜ Viljandimaa Turism; Olustvere Teenindus- ja maamajanduskool;Viljandi Turismiinfokeskus ja LEADER tegevusgrupid;SA Lõuna-Eesti Turism;Lõuna-Eesti teised turismiarendusorganisatsioonid</v>
      </c>
      <c r="G14" s="25" t="str">
        <f ca="1">INDIRECT("'"&amp;$A14&amp;"'!e35")</f>
        <v>01.01.2017 - 31.12.2019</v>
      </c>
      <c r="H14" s="92">
        <v>106536</v>
      </c>
    </row>
    <row r="15" spans="1:9" ht="15.75" thickBot="1" x14ac:dyDescent="0.3">
      <c r="B15" s="5"/>
      <c r="C15" s="5"/>
      <c r="D15" s="5"/>
      <c r="E15" s="5"/>
      <c r="G15" s="5"/>
      <c r="H15" s="70">
        <f ca="1">SUM(H12:H14)</f>
        <v>299871.71999999997</v>
      </c>
      <c r="I15" s="5"/>
    </row>
    <row r="16" spans="1:9" x14ac:dyDescent="0.25">
      <c r="A16" s="17" t="s">
        <v>41</v>
      </c>
    </row>
    <row r="17" spans="1:3" ht="15.75" thickBot="1" x14ac:dyDescent="0.3">
      <c r="A17" s="4" t="s">
        <v>3</v>
      </c>
      <c r="B17" s="4" t="s">
        <v>46</v>
      </c>
      <c r="C17" s="4" t="s">
        <v>47</v>
      </c>
    </row>
    <row r="18" spans="1:3" ht="15.75" thickTop="1" x14ac:dyDescent="0.25">
      <c r="A18" s="3" t="s">
        <v>42</v>
      </c>
      <c r="B18" s="62" t="s">
        <v>78</v>
      </c>
      <c r="C18" s="62" t="s">
        <v>79</v>
      </c>
    </row>
    <row r="19" spans="1:3" x14ac:dyDescent="0.25">
      <c r="A19" s="2" t="s">
        <v>43</v>
      </c>
      <c r="B19" s="54" t="s">
        <v>80</v>
      </c>
      <c r="C19" s="54"/>
    </row>
    <row r="20" spans="1:3" x14ac:dyDescent="0.25">
      <c r="A20" s="2" t="s">
        <v>44</v>
      </c>
      <c r="B20" s="54" t="s">
        <v>80</v>
      </c>
      <c r="C20" s="54"/>
    </row>
    <row r="21" spans="1:3" x14ac:dyDescent="0.25">
      <c r="A21" s="2" t="s">
        <v>45</v>
      </c>
      <c r="B21" s="54" t="s">
        <v>80</v>
      </c>
      <c r="C21" s="54"/>
    </row>
    <row r="22" spans="1:3" x14ac:dyDescent="0.25">
      <c r="A22" s="2" t="s">
        <v>70</v>
      </c>
      <c r="B22" s="54" t="s">
        <v>80</v>
      </c>
      <c r="C22" s="54"/>
    </row>
    <row r="24" spans="1:3" x14ac:dyDescent="0.25">
      <c r="A24" s="17" t="s">
        <v>20</v>
      </c>
    </row>
    <row r="25" spans="1:3" ht="15.75" thickBot="1" x14ac:dyDescent="0.3">
      <c r="A25" s="4" t="s">
        <v>3</v>
      </c>
      <c r="B25" s="4" t="s">
        <v>4</v>
      </c>
      <c r="C25" s="4" t="s">
        <v>5</v>
      </c>
    </row>
    <row r="26" spans="1:3" ht="30.75" thickTop="1" x14ac:dyDescent="0.25">
      <c r="A26" s="62" t="s">
        <v>75</v>
      </c>
      <c r="B26" s="94" t="s">
        <v>166</v>
      </c>
      <c r="C26" s="63">
        <f ca="1">I8-C27</f>
        <v>35979.475200000015</v>
      </c>
    </row>
    <row r="27" spans="1:3" ht="30" x14ac:dyDescent="0.25">
      <c r="A27" s="54" t="s">
        <v>76</v>
      </c>
      <c r="B27" s="54" t="s">
        <v>77</v>
      </c>
      <c r="C27" s="64">
        <v>12000</v>
      </c>
    </row>
    <row r="28" spans="1:3" x14ac:dyDescent="0.25">
      <c r="A28" s="2"/>
      <c r="B28" s="2"/>
      <c r="C28" s="2"/>
    </row>
    <row r="29" spans="1:3" x14ac:dyDescent="0.25">
      <c r="A29" s="2"/>
      <c r="B29" s="2"/>
      <c r="C29" s="2"/>
    </row>
    <row r="30" spans="1:3" ht="15.75" thickBot="1" x14ac:dyDescent="0.3">
      <c r="B30" s="1" t="s">
        <v>6</v>
      </c>
      <c r="C30" s="91">
        <f ca="1">SUM(C26:C29)</f>
        <v>47979.475200000015</v>
      </c>
    </row>
  </sheetData>
  <mergeCells count="1">
    <mergeCell ref="G2:I2"/>
  </mergeCells>
  <pageMargins left="0.7" right="0.7" top="0.75" bottom="0.75" header="0.3" footer="0.3"/>
  <pageSetup paperSize="9" scale="37" orientation="landscape" r:id="rId1"/>
  <headerFooter>
    <oddHeader>&amp;LVersioon 5</oddHeader>
  </headerFooter>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60"/>
  <sheetViews>
    <sheetView zoomScale="80" zoomScaleNormal="80" workbookViewId="0">
      <selection activeCell="E5" sqref="E5"/>
    </sheetView>
  </sheetViews>
  <sheetFormatPr defaultColWidth="9.28515625" defaultRowHeight="15" x14ac:dyDescent="0.25"/>
  <cols>
    <col min="1" max="1" width="25.28515625" style="1" customWidth="1"/>
    <col min="2" max="5" width="25.7109375" style="1" customWidth="1"/>
    <col min="6" max="6" width="27.28515625" style="1" customWidth="1"/>
    <col min="7" max="7" width="41.140625" style="1" customWidth="1"/>
    <col min="8" max="8" width="16" style="1" customWidth="1"/>
    <col min="9" max="9" width="30.7109375" style="1" customWidth="1"/>
    <col min="10" max="16384" width="9.28515625" style="1"/>
  </cols>
  <sheetData>
    <row r="1" spans="1:9" ht="27.75" customHeight="1" x14ac:dyDescent="0.3">
      <c r="A1" s="48" t="s">
        <v>67</v>
      </c>
      <c r="B1" s="10"/>
      <c r="C1" s="10"/>
    </row>
    <row r="2" spans="1:9" ht="27" customHeight="1" x14ac:dyDescent="0.25">
      <c r="A2" s="46" t="s">
        <v>68</v>
      </c>
      <c r="G2" s="106"/>
      <c r="H2" s="106"/>
      <c r="I2" s="106"/>
    </row>
    <row r="3" spans="1:9" ht="17.25" customHeight="1" x14ac:dyDescent="0.3">
      <c r="A3" s="49" t="str">
        <f>[1]Koond!A3</f>
        <v>Viljandi maakonna tugiprogramm perioodil 2017-2019</v>
      </c>
      <c r="G3" s="75"/>
      <c r="H3" s="75"/>
      <c r="I3" s="75"/>
    </row>
    <row r="4" spans="1:9" ht="27.75" customHeight="1" x14ac:dyDescent="0.25">
      <c r="G4" s="75"/>
      <c r="H4" s="75"/>
      <c r="I4" s="75"/>
    </row>
    <row r="5" spans="1:9" ht="27.75" customHeight="1" x14ac:dyDescent="0.3">
      <c r="A5" s="18" t="s">
        <v>40</v>
      </c>
      <c r="B5" s="14" t="str">
        <f ca="1">MID(CELL("filename",A2),FIND("]",CELL("filename",A2))+1,256)</f>
        <v>1</v>
      </c>
      <c r="G5" s="75"/>
      <c r="H5" s="75"/>
      <c r="I5" s="75"/>
    </row>
    <row r="6" spans="1:9" ht="37.5" x14ac:dyDescent="0.3">
      <c r="A6" s="21" t="s">
        <v>48</v>
      </c>
      <c r="B6" s="22" t="s">
        <v>81</v>
      </c>
      <c r="C6" s="10"/>
    </row>
    <row r="7" spans="1:9" x14ac:dyDescent="0.25">
      <c r="C7" s="10"/>
    </row>
    <row r="8" spans="1:9" ht="20.25" customHeight="1" x14ac:dyDescent="0.25">
      <c r="A8" s="134" t="s">
        <v>29</v>
      </c>
      <c r="B8" s="135"/>
    </row>
    <row r="9" spans="1:9" ht="18.75" customHeight="1" x14ac:dyDescent="0.25">
      <c r="A9" s="143" t="s">
        <v>7</v>
      </c>
      <c r="B9" s="144"/>
      <c r="C9" s="144"/>
      <c r="D9" s="144"/>
      <c r="E9" s="145"/>
    </row>
    <row r="10" spans="1:9" ht="29.65" customHeight="1" thickBot="1" x14ac:dyDescent="0.3">
      <c r="A10" s="146" t="s">
        <v>82</v>
      </c>
      <c r="B10" s="146"/>
      <c r="C10" s="146"/>
      <c r="D10" s="146"/>
      <c r="E10" s="146"/>
    </row>
    <row r="11" spans="1:9" ht="76.5" customHeight="1" thickTop="1" thickBot="1" x14ac:dyDescent="0.3">
      <c r="A11" s="31" t="s">
        <v>50</v>
      </c>
      <c r="B11" s="147" t="s">
        <v>83</v>
      </c>
      <c r="C11" s="147"/>
      <c r="D11" s="147"/>
      <c r="E11" s="147"/>
    </row>
    <row r="12" spans="1:9" ht="75.599999999999994" customHeight="1" thickTop="1" thickBot="1" x14ac:dyDescent="0.3">
      <c r="A12" s="29" t="s">
        <v>26</v>
      </c>
      <c r="B12" s="148" t="s">
        <v>84</v>
      </c>
      <c r="C12" s="148"/>
      <c r="D12" s="148"/>
      <c r="E12" s="148"/>
    </row>
    <row r="13" spans="1:9" ht="62.25" customHeight="1" thickTop="1" thickBot="1" x14ac:dyDescent="0.3">
      <c r="A13" s="29" t="s">
        <v>51</v>
      </c>
      <c r="B13" s="148" t="s">
        <v>158</v>
      </c>
      <c r="C13" s="148"/>
      <c r="D13" s="148"/>
      <c r="E13" s="148"/>
    </row>
    <row r="14" spans="1:9" ht="15.75" thickTop="1" x14ac:dyDescent="0.25"/>
    <row r="15" spans="1:9" x14ac:dyDescent="0.25">
      <c r="A15" s="32" t="s">
        <v>30</v>
      </c>
    </row>
    <row r="16" spans="1:9" ht="85.9" customHeight="1" x14ac:dyDescent="0.25">
      <c r="A16" s="136" t="s">
        <v>53</v>
      </c>
      <c r="B16" s="136"/>
      <c r="C16" s="136"/>
      <c r="D16" s="136"/>
      <c r="E16" s="136"/>
      <c r="F16" s="136"/>
    </row>
    <row r="17" spans="1:9" ht="3" hidden="1" customHeight="1" x14ac:dyDescent="0.25">
      <c r="A17" s="136"/>
      <c r="B17" s="136"/>
      <c r="C17" s="136"/>
      <c r="D17" s="136"/>
      <c r="E17" s="136"/>
      <c r="F17" s="136"/>
      <c r="G17" s="27"/>
      <c r="H17" s="27"/>
      <c r="I17" s="5"/>
    </row>
    <row r="18" spans="1:9" hidden="1" x14ac:dyDescent="0.25">
      <c r="A18" s="136"/>
      <c r="B18" s="136"/>
      <c r="C18" s="136"/>
      <c r="D18" s="136"/>
      <c r="E18" s="136"/>
      <c r="F18" s="136"/>
      <c r="G18" s="9"/>
      <c r="H18" s="8"/>
    </row>
    <row r="19" spans="1:9" hidden="1" x14ac:dyDescent="0.25">
      <c r="A19" s="136"/>
      <c r="B19" s="136"/>
      <c r="C19" s="136"/>
      <c r="D19" s="136"/>
      <c r="E19" s="136"/>
      <c r="F19" s="136"/>
      <c r="G19" s="9"/>
      <c r="H19" s="8"/>
    </row>
    <row r="20" spans="1:9" x14ac:dyDescent="0.25">
      <c r="A20" s="79"/>
      <c r="B20" s="137" t="s">
        <v>27</v>
      </c>
      <c r="C20" s="138"/>
      <c r="D20" s="140" t="s">
        <v>9</v>
      </c>
      <c r="E20" s="140"/>
      <c r="F20" s="35"/>
      <c r="G20" s="9"/>
      <c r="H20" s="8"/>
    </row>
    <row r="21" spans="1:9" ht="388.15" customHeight="1" x14ac:dyDescent="0.25">
      <c r="A21" s="36" t="s">
        <v>54</v>
      </c>
      <c r="B21" s="139" t="s">
        <v>208</v>
      </c>
      <c r="C21" s="138"/>
      <c r="D21" s="141" t="s">
        <v>209</v>
      </c>
      <c r="E21" s="142"/>
      <c r="F21" s="103"/>
      <c r="G21" s="103"/>
    </row>
    <row r="22" spans="1:9" ht="234.75" customHeight="1" x14ac:dyDescent="0.25">
      <c r="A22" s="30" t="s">
        <v>21</v>
      </c>
      <c r="B22" s="149" t="s">
        <v>213</v>
      </c>
      <c r="C22" s="150"/>
      <c r="D22" s="132" t="s">
        <v>212</v>
      </c>
      <c r="E22" s="132"/>
    </row>
    <row r="23" spans="1:9" ht="159" customHeight="1" x14ac:dyDescent="0.25">
      <c r="A23" s="30" t="s">
        <v>31</v>
      </c>
      <c r="B23" s="149" t="s">
        <v>210</v>
      </c>
      <c r="C23" s="150"/>
      <c r="D23" s="132" t="s">
        <v>211</v>
      </c>
      <c r="E23" s="132"/>
      <c r="F23" s="99"/>
    </row>
    <row r="24" spans="1:9" ht="213.6" customHeight="1" x14ac:dyDescent="0.25">
      <c r="A24" s="30" t="s">
        <v>32</v>
      </c>
      <c r="B24" s="151" t="s">
        <v>171</v>
      </c>
      <c r="C24" s="152"/>
      <c r="D24" s="133" t="s">
        <v>220</v>
      </c>
      <c r="E24" s="133"/>
      <c r="F24" s="99"/>
      <c r="G24" s="99"/>
      <c r="H24" s="104"/>
    </row>
    <row r="25" spans="1:9" ht="141.75" customHeight="1" x14ac:dyDescent="0.25">
      <c r="A25" s="30" t="s">
        <v>49</v>
      </c>
      <c r="B25" s="149" t="s">
        <v>172</v>
      </c>
      <c r="C25" s="150"/>
      <c r="D25" s="132" t="s">
        <v>221</v>
      </c>
      <c r="E25" s="132"/>
      <c r="F25" s="105"/>
      <c r="G25" s="99"/>
    </row>
    <row r="26" spans="1:9" ht="123" customHeight="1" x14ac:dyDescent="0.25">
      <c r="A26" s="37" t="s">
        <v>55</v>
      </c>
      <c r="B26" s="149" t="s">
        <v>173</v>
      </c>
      <c r="C26" s="150"/>
      <c r="D26" s="132" t="s">
        <v>219</v>
      </c>
      <c r="E26" s="132"/>
      <c r="F26" s="105"/>
      <c r="G26" s="99"/>
    </row>
    <row r="27" spans="1:9" ht="165.75" customHeight="1" x14ac:dyDescent="0.25">
      <c r="A27" s="30" t="s">
        <v>8</v>
      </c>
      <c r="B27" s="125" t="s">
        <v>174</v>
      </c>
      <c r="C27" s="126"/>
      <c r="D27" s="125" t="s">
        <v>159</v>
      </c>
      <c r="E27" s="126"/>
      <c r="F27" s="99"/>
    </row>
    <row r="28" spans="1:9" x14ac:dyDescent="0.25">
      <c r="A28" s="19"/>
      <c r="B28" s="7"/>
      <c r="C28" s="7"/>
      <c r="D28" s="7"/>
      <c r="E28" s="8"/>
    </row>
    <row r="29" spans="1:9" x14ac:dyDescent="0.25">
      <c r="A29" s="32" t="s">
        <v>33</v>
      </c>
    </row>
    <row r="30" spans="1:9" ht="318.60000000000002" customHeight="1" x14ac:dyDescent="0.25">
      <c r="A30" s="127" t="s">
        <v>214</v>
      </c>
      <c r="B30" s="127"/>
      <c r="C30" s="127"/>
      <c r="D30" s="127"/>
      <c r="E30" s="127"/>
      <c r="F30" s="103"/>
      <c r="G30" s="104"/>
    </row>
    <row r="31" spans="1:9" ht="25.5" customHeight="1" thickBot="1" x14ac:dyDescent="0.3">
      <c r="A31" s="19"/>
      <c r="B31" s="7"/>
      <c r="C31" s="7"/>
      <c r="D31" s="7"/>
      <c r="E31" s="8"/>
    </row>
    <row r="32" spans="1:9" ht="113.25" hidden="1" customHeight="1" x14ac:dyDescent="0.25">
      <c r="A32" s="19"/>
      <c r="B32" s="7"/>
      <c r="C32" s="7"/>
      <c r="D32" s="7"/>
      <c r="E32" s="8"/>
    </row>
    <row r="33" spans="1:6" ht="113.25" hidden="1" customHeight="1" x14ac:dyDescent="0.25">
      <c r="A33" s="19"/>
      <c r="B33" s="7"/>
      <c r="C33" s="7"/>
      <c r="D33" s="7"/>
      <c r="E33" s="8"/>
    </row>
    <row r="34" spans="1:6" ht="113.25" hidden="1" customHeight="1" x14ac:dyDescent="0.25">
      <c r="A34" s="19"/>
      <c r="B34" s="7"/>
      <c r="C34" s="7"/>
      <c r="D34" s="7"/>
      <c r="E34" s="8"/>
    </row>
    <row r="35" spans="1:6" ht="24.75" customHeight="1" thickBot="1" x14ac:dyDescent="0.3">
      <c r="A35" s="1" t="s">
        <v>11</v>
      </c>
      <c r="B35" s="65">
        <v>42736</v>
      </c>
      <c r="C35" s="66">
        <v>43830</v>
      </c>
      <c r="E35" s="68" t="str">
        <f>TEXT(B35,"dd.mm.yyyy")&amp;" - "&amp;TEXT(C35,"dd.mm.yyyy")</f>
        <v>01.01.2017 - 31.12.2019</v>
      </c>
    </row>
    <row r="36" spans="1:6" ht="30.75" customHeight="1" x14ac:dyDescent="0.25">
      <c r="A36" s="1" t="s">
        <v>52</v>
      </c>
    </row>
    <row r="37" spans="1:6" ht="60" customHeight="1" thickBot="1" x14ac:dyDescent="0.3">
      <c r="A37" s="78"/>
      <c r="B37" s="81" t="s">
        <v>36</v>
      </c>
      <c r="C37" s="29" t="s">
        <v>37</v>
      </c>
      <c r="D37" s="38" t="s">
        <v>56</v>
      </c>
      <c r="E37" s="29" t="s">
        <v>10</v>
      </c>
    </row>
    <row r="38" spans="1:6" ht="90.75" thickTop="1" x14ac:dyDescent="0.25">
      <c r="A38" s="82" t="s">
        <v>85</v>
      </c>
      <c r="B38" s="83">
        <v>42736</v>
      </c>
      <c r="C38" s="84">
        <v>43830</v>
      </c>
      <c r="D38" s="85" t="s">
        <v>86</v>
      </c>
      <c r="E38" s="86" t="s">
        <v>87</v>
      </c>
    </row>
    <row r="39" spans="1:6" x14ac:dyDescent="0.25">
      <c r="A39" s="78"/>
      <c r="B39" s="77"/>
      <c r="C39" s="76"/>
      <c r="D39" s="78"/>
      <c r="E39" s="77"/>
    </row>
    <row r="40" spans="1:6" x14ac:dyDescent="0.25">
      <c r="B40" s="7"/>
      <c r="C40" s="7"/>
      <c r="D40" s="7"/>
      <c r="E40" s="8"/>
    </row>
    <row r="41" spans="1:6" x14ac:dyDescent="0.25">
      <c r="A41" s="33" t="s">
        <v>34</v>
      </c>
      <c r="B41" s="7"/>
      <c r="C41" s="7"/>
      <c r="D41" s="7"/>
    </row>
    <row r="42" spans="1:6" ht="75.75" thickBot="1" x14ac:dyDescent="0.3">
      <c r="A42" s="29" t="s">
        <v>64</v>
      </c>
      <c r="B42" s="128" t="s">
        <v>35</v>
      </c>
      <c r="C42" s="129"/>
      <c r="D42" s="38" t="s">
        <v>65</v>
      </c>
    </row>
    <row r="43" spans="1:6" ht="105" customHeight="1" thickTop="1" x14ac:dyDescent="0.25">
      <c r="A43" s="3" t="s">
        <v>76</v>
      </c>
      <c r="B43" s="130" t="s">
        <v>156</v>
      </c>
      <c r="C43" s="131"/>
      <c r="D43" s="42"/>
      <c r="E43" s="67" t="str">
        <f>A43&amp;"; "&amp;A44&amp;"; "&amp;A46&amp;"; "&amp;A47&amp;";"&amp;A48&amp;";"&amp;A45&amp;";"&amp;A49</f>
        <v>Viljandimaa Arenduskeskus; Koolid, kutsekoolid ja lasteaiad; Noortekeskused; Ettevõtjad;Junior Achievement Eesti;Tartu Ülikooli Viljandi Kultuuriakadeemia, Tartu Ülikooli ettevõtluse õppetool;Viljandimaa Loomemejanduskeskus</v>
      </c>
    </row>
    <row r="44" spans="1:6" ht="79.900000000000006" customHeight="1" thickBot="1" x14ac:dyDescent="0.3">
      <c r="A44" s="80" t="s">
        <v>223</v>
      </c>
      <c r="B44" s="122" t="s">
        <v>215</v>
      </c>
      <c r="C44" s="123"/>
      <c r="D44" s="78"/>
      <c r="F44" s="98"/>
    </row>
    <row r="45" spans="1:6" ht="106.15" customHeight="1" thickTop="1" x14ac:dyDescent="0.25">
      <c r="A45" s="71" t="s">
        <v>124</v>
      </c>
      <c r="B45" s="116" t="s">
        <v>168</v>
      </c>
      <c r="C45" s="117"/>
      <c r="D45" s="42"/>
      <c r="F45" s="102"/>
    </row>
    <row r="46" spans="1:6" ht="60" customHeight="1" x14ac:dyDescent="0.25">
      <c r="A46" s="80" t="s">
        <v>88</v>
      </c>
      <c r="B46" s="122" t="s">
        <v>216</v>
      </c>
      <c r="C46" s="123"/>
      <c r="D46" s="78" t="s">
        <v>89</v>
      </c>
      <c r="F46" s="100"/>
    </row>
    <row r="47" spans="1:6" ht="79.900000000000006" customHeight="1" x14ac:dyDescent="0.25">
      <c r="A47" s="78" t="s">
        <v>90</v>
      </c>
      <c r="B47" s="122" t="s">
        <v>157</v>
      </c>
      <c r="C47" s="123"/>
      <c r="D47" s="78"/>
    </row>
    <row r="48" spans="1:6" ht="60" customHeight="1" x14ac:dyDescent="0.25">
      <c r="A48" s="78" t="s">
        <v>91</v>
      </c>
      <c r="B48" s="124" t="s">
        <v>92</v>
      </c>
      <c r="C48" s="124"/>
      <c r="D48" s="78"/>
    </row>
    <row r="49" spans="1:6" ht="60.6" customHeight="1" x14ac:dyDescent="0.25">
      <c r="A49" s="72" t="s">
        <v>217</v>
      </c>
      <c r="B49" s="118" t="s">
        <v>218</v>
      </c>
      <c r="C49" s="119"/>
      <c r="D49" s="95"/>
      <c r="E49" s="87"/>
      <c r="F49" s="98"/>
    </row>
    <row r="50" spans="1:6" ht="15" customHeight="1" thickBot="1" x14ac:dyDescent="0.3">
      <c r="B50" s="5"/>
      <c r="C50" s="97"/>
    </row>
    <row r="51" spans="1:6" ht="31.15" customHeight="1" thickBot="1" x14ac:dyDescent="0.3">
      <c r="A51" s="34" t="s">
        <v>12</v>
      </c>
      <c r="B51" s="28" t="s">
        <v>13</v>
      </c>
      <c r="C51" s="69">
        <f>79800+12000</f>
        <v>91800</v>
      </c>
      <c r="D51" s="10"/>
    </row>
    <row r="52" spans="1:6" ht="29.65" customHeight="1" x14ac:dyDescent="0.25">
      <c r="B52" s="20"/>
      <c r="C52" s="20"/>
    </row>
    <row r="53" spans="1:6" ht="43.15" customHeight="1" x14ac:dyDescent="0.25">
      <c r="A53" s="15" t="s">
        <v>28</v>
      </c>
      <c r="B53" s="15"/>
      <c r="C53"/>
      <c r="D53"/>
    </row>
    <row r="54" spans="1:6" ht="55.15" customHeight="1" x14ac:dyDescent="0.25">
      <c r="A54" s="39" t="s">
        <v>14</v>
      </c>
      <c r="B54" s="40"/>
      <c r="C54" s="41" t="s">
        <v>15</v>
      </c>
      <c r="D54" s="40"/>
    </row>
    <row r="55" spans="1:6" ht="55.15" customHeight="1" x14ac:dyDescent="0.25">
      <c r="A55" s="107" t="s">
        <v>93</v>
      </c>
      <c r="B55" s="108"/>
      <c r="C55" s="109" t="s">
        <v>169</v>
      </c>
      <c r="D55" s="109"/>
      <c r="E55" s="99"/>
    </row>
    <row r="56" spans="1:6" ht="55.15" customHeight="1" x14ac:dyDescent="0.25">
      <c r="A56" s="110" t="s">
        <v>94</v>
      </c>
      <c r="B56" s="111"/>
      <c r="C56" s="112" t="s">
        <v>95</v>
      </c>
      <c r="D56" s="112"/>
    </row>
    <row r="57" spans="1:6" ht="96.6" customHeight="1" x14ac:dyDescent="0.25">
      <c r="A57" s="120" t="s">
        <v>96</v>
      </c>
      <c r="B57" s="121"/>
      <c r="C57" s="112" t="s">
        <v>170</v>
      </c>
      <c r="D57" s="112"/>
      <c r="F57" s="104"/>
    </row>
    <row r="58" spans="1:6" ht="55.15" customHeight="1" x14ac:dyDescent="0.25">
      <c r="A58" s="113" t="s">
        <v>155</v>
      </c>
      <c r="B58" s="114"/>
      <c r="C58" s="115" t="s">
        <v>160</v>
      </c>
      <c r="D58" s="115"/>
    </row>
    <row r="59" spans="1:6" ht="55.15" customHeight="1" x14ac:dyDescent="0.25">
      <c r="A59" s="107" t="s">
        <v>125</v>
      </c>
      <c r="B59" s="108"/>
      <c r="C59" s="109" t="s">
        <v>137</v>
      </c>
      <c r="D59" s="109"/>
    </row>
    <row r="60" spans="1:6" ht="55.15" customHeight="1" x14ac:dyDescent="0.25">
      <c r="A60" s="110" t="s">
        <v>126</v>
      </c>
      <c r="B60" s="111"/>
      <c r="C60" s="112" t="s">
        <v>161</v>
      </c>
      <c r="D60" s="112"/>
    </row>
  </sheetData>
  <mergeCells count="45">
    <mergeCell ref="B22:C22"/>
    <mergeCell ref="B23:C23"/>
    <mergeCell ref="B24:C24"/>
    <mergeCell ref="B25:C25"/>
    <mergeCell ref="B26:C26"/>
    <mergeCell ref="A8:B8"/>
    <mergeCell ref="G2:I2"/>
    <mergeCell ref="A16:F19"/>
    <mergeCell ref="B20:C20"/>
    <mergeCell ref="B21:C21"/>
    <mergeCell ref="D20:E20"/>
    <mergeCell ref="D21:E21"/>
    <mergeCell ref="A9:E9"/>
    <mergeCell ref="A10:E10"/>
    <mergeCell ref="B11:E11"/>
    <mergeCell ref="B12:E12"/>
    <mergeCell ref="B13:E13"/>
    <mergeCell ref="D22:E22"/>
    <mergeCell ref="D23:E23"/>
    <mergeCell ref="D24:E24"/>
    <mergeCell ref="D25:E25"/>
    <mergeCell ref="D26:E26"/>
    <mergeCell ref="D27:E27"/>
    <mergeCell ref="A30:E30"/>
    <mergeCell ref="B42:C42"/>
    <mergeCell ref="B43:C43"/>
    <mergeCell ref="B44:C44"/>
    <mergeCell ref="B27:C27"/>
    <mergeCell ref="B45:C45"/>
    <mergeCell ref="B49:C49"/>
    <mergeCell ref="C57:D57"/>
    <mergeCell ref="A55:B55"/>
    <mergeCell ref="A56:B56"/>
    <mergeCell ref="A57:B57"/>
    <mergeCell ref="B46:C46"/>
    <mergeCell ref="C55:D55"/>
    <mergeCell ref="C56:D56"/>
    <mergeCell ref="B47:C47"/>
    <mergeCell ref="B48:C48"/>
    <mergeCell ref="A59:B59"/>
    <mergeCell ref="C59:D59"/>
    <mergeCell ref="A60:B60"/>
    <mergeCell ref="C60:D60"/>
    <mergeCell ref="A58:B58"/>
    <mergeCell ref="C58:D58"/>
  </mergeCells>
  <pageMargins left="0.7" right="0.7" top="0.75" bottom="0.75" header="0.3" footer="0.3"/>
  <pageSetup paperSize="9" scale="68" orientation="landscape" r:id="rId1"/>
  <rowBreaks count="3" manualBreakCount="3">
    <brk id="19" max="4" man="1"/>
    <brk id="26" max="4" man="1"/>
    <brk id="39" max="4" man="1"/>
  </row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G66"/>
  <sheetViews>
    <sheetView topLeftCell="A38" zoomScale="85" zoomScaleNormal="85" workbookViewId="0">
      <selection activeCell="C55" sqref="C55"/>
    </sheetView>
  </sheetViews>
  <sheetFormatPr defaultColWidth="9.28515625" defaultRowHeight="15" x14ac:dyDescent="0.25"/>
  <cols>
    <col min="1" max="1" width="25.28515625" style="1" customWidth="1"/>
    <col min="2" max="2" width="34.5703125" style="1" customWidth="1"/>
    <col min="3" max="3" width="32" style="1" customWidth="1"/>
    <col min="4" max="5" width="30.28515625" style="1" customWidth="1"/>
    <col min="6" max="6" width="9.28515625" style="1"/>
    <col min="7" max="7" width="61.7109375" style="1" customWidth="1"/>
    <col min="8" max="16384" width="9.28515625" style="1"/>
  </cols>
  <sheetData>
    <row r="1" spans="1:5" ht="27.75" customHeight="1" x14ac:dyDescent="0.3">
      <c r="A1" s="48" t="s">
        <v>67</v>
      </c>
      <c r="B1" s="10"/>
      <c r="C1" s="10"/>
    </row>
    <row r="2" spans="1:5" ht="27" customHeight="1" x14ac:dyDescent="0.25">
      <c r="A2" s="46" t="s">
        <v>68</v>
      </c>
    </row>
    <row r="3" spans="1:5" ht="17.25" customHeight="1" x14ac:dyDescent="0.3">
      <c r="A3" s="49" t="str">
        <f>Koond!A3</f>
        <v>Viljandi maakonna tugiprogramm perioodil 2017-2019</v>
      </c>
    </row>
    <row r="4" spans="1:5" ht="27.75" customHeight="1" x14ac:dyDescent="0.25"/>
    <row r="5" spans="1:5" ht="27.75" customHeight="1" x14ac:dyDescent="0.3">
      <c r="A5" s="18" t="s">
        <v>40</v>
      </c>
      <c r="B5" s="14" t="str">
        <f ca="1">MID(CELL("filename",A2),FIND("]",CELL("filename",A2))+1,256)</f>
        <v>2</v>
      </c>
    </row>
    <row r="6" spans="1:5" ht="94.15" customHeight="1" x14ac:dyDescent="0.3">
      <c r="A6" s="21" t="s">
        <v>48</v>
      </c>
      <c r="B6" s="153" t="s">
        <v>136</v>
      </c>
      <c r="C6" s="154"/>
    </row>
    <row r="7" spans="1:5" x14ac:dyDescent="0.25">
      <c r="C7" s="10"/>
    </row>
    <row r="8" spans="1:5" ht="20.25" customHeight="1" x14ac:dyDescent="0.25">
      <c r="A8" s="134" t="s">
        <v>29</v>
      </c>
      <c r="B8" s="135"/>
    </row>
    <row r="9" spans="1:5" ht="18.75" customHeight="1" x14ac:dyDescent="0.25">
      <c r="A9" s="143" t="s">
        <v>7</v>
      </c>
      <c r="B9" s="144"/>
      <c r="C9" s="144"/>
      <c r="D9" s="144"/>
      <c r="E9" s="145"/>
    </row>
    <row r="10" spans="1:5" ht="200.45" customHeight="1" thickBot="1" x14ac:dyDescent="0.3">
      <c r="A10" s="146" t="s">
        <v>138</v>
      </c>
      <c r="B10" s="146"/>
      <c r="C10" s="146"/>
      <c r="D10" s="146"/>
      <c r="E10" s="146"/>
    </row>
    <row r="11" spans="1:5" ht="76.5" customHeight="1" thickTop="1" thickBot="1" x14ac:dyDescent="0.3">
      <c r="A11" s="31" t="s">
        <v>50</v>
      </c>
      <c r="B11" s="147" t="s">
        <v>98</v>
      </c>
      <c r="C11" s="147"/>
      <c r="D11" s="147"/>
      <c r="E11" s="147"/>
    </row>
    <row r="12" spans="1:5" ht="195.6" customHeight="1" thickTop="1" thickBot="1" x14ac:dyDescent="0.3">
      <c r="A12" s="29" t="s">
        <v>26</v>
      </c>
      <c r="B12" s="148" t="s">
        <v>99</v>
      </c>
      <c r="C12" s="148"/>
      <c r="D12" s="148"/>
      <c r="E12" s="148"/>
    </row>
    <row r="13" spans="1:5" ht="58.5" customHeight="1" thickTop="1" thickBot="1" x14ac:dyDescent="0.3">
      <c r="A13" s="29" t="s">
        <v>51</v>
      </c>
      <c r="B13" s="148" t="s">
        <v>100</v>
      </c>
      <c r="C13" s="148"/>
      <c r="D13" s="148"/>
      <c r="E13" s="148"/>
    </row>
    <row r="14" spans="1:5" ht="15.75" thickTop="1" x14ac:dyDescent="0.25"/>
    <row r="15" spans="1:5" x14ac:dyDescent="0.25">
      <c r="A15" s="32" t="s">
        <v>30</v>
      </c>
    </row>
    <row r="16" spans="1:5" ht="85.9" customHeight="1" x14ac:dyDescent="0.25">
      <c r="A16" s="136" t="s">
        <v>53</v>
      </c>
      <c r="B16" s="136"/>
      <c r="C16" s="136"/>
      <c r="D16" s="136"/>
      <c r="E16" s="136"/>
    </row>
    <row r="17" spans="1:7" ht="3" hidden="1" customHeight="1" x14ac:dyDescent="0.25">
      <c r="A17" s="136"/>
      <c r="B17" s="136"/>
      <c r="C17" s="136"/>
      <c r="D17" s="136"/>
      <c r="E17" s="136"/>
    </row>
    <row r="18" spans="1:7" hidden="1" x14ac:dyDescent="0.25">
      <c r="A18" s="136"/>
      <c r="B18" s="136"/>
      <c r="C18" s="136"/>
      <c r="D18" s="136"/>
      <c r="E18" s="136"/>
    </row>
    <row r="19" spans="1:7" hidden="1" x14ac:dyDescent="0.25">
      <c r="A19" s="136"/>
      <c r="B19" s="136"/>
      <c r="C19" s="136"/>
      <c r="D19" s="136"/>
      <c r="E19" s="136"/>
    </row>
    <row r="20" spans="1:7" x14ac:dyDescent="0.25">
      <c r="A20" s="51"/>
      <c r="B20" s="137" t="s">
        <v>27</v>
      </c>
      <c r="C20" s="138"/>
      <c r="D20" s="140" t="s">
        <v>9</v>
      </c>
      <c r="E20" s="140"/>
    </row>
    <row r="21" spans="1:7" ht="409.15" customHeight="1" x14ac:dyDescent="0.25">
      <c r="A21" s="36" t="s">
        <v>54</v>
      </c>
      <c r="B21" s="155" t="s">
        <v>139</v>
      </c>
      <c r="C21" s="156"/>
      <c r="D21" s="155" t="s">
        <v>200</v>
      </c>
      <c r="E21" s="156"/>
    </row>
    <row r="22" spans="1:7" ht="260.45" customHeight="1" x14ac:dyDescent="0.25">
      <c r="A22" s="30" t="s">
        <v>21</v>
      </c>
      <c r="B22" s="157" t="s">
        <v>140</v>
      </c>
      <c r="C22" s="158"/>
      <c r="D22" s="127" t="s">
        <v>162</v>
      </c>
      <c r="E22" s="127"/>
    </row>
    <row r="23" spans="1:7" ht="193.9" customHeight="1" x14ac:dyDescent="0.25">
      <c r="A23" s="30" t="s">
        <v>31</v>
      </c>
      <c r="B23" s="157" t="s">
        <v>202</v>
      </c>
      <c r="C23" s="158"/>
      <c r="D23" s="127" t="s">
        <v>201</v>
      </c>
      <c r="E23" s="127"/>
    </row>
    <row r="24" spans="1:7" ht="219" customHeight="1" x14ac:dyDescent="0.25">
      <c r="A24" s="30" t="s">
        <v>32</v>
      </c>
      <c r="B24" s="157" t="s">
        <v>141</v>
      </c>
      <c r="C24" s="158"/>
      <c r="D24" s="127" t="s">
        <v>163</v>
      </c>
      <c r="E24" s="127"/>
    </row>
    <row r="25" spans="1:7" ht="148.9" customHeight="1" x14ac:dyDescent="0.25">
      <c r="A25" s="30" t="s">
        <v>49</v>
      </c>
      <c r="B25" s="157" t="s">
        <v>203</v>
      </c>
      <c r="C25" s="158"/>
      <c r="D25" s="127" t="s">
        <v>164</v>
      </c>
      <c r="E25" s="127"/>
      <c r="G25" s="100"/>
    </row>
    <row r="26" spans="1:7" ht="136.15" customHeight="1" x14ac:dyDescent="0.25">
      <c r="A26" s="37" t="s">
        <v>55</v>
      </c>
      <c r="B26" s="157" t="s">
        <v>142</v>
      </c>
      <c r="C26" s="158"/>
      <c r="D26" s="127" t="s">
        <v>165</v>
      </c>
      <c r="E26" s="127"/>
    </row>
    <row r="27" spans="1:7" ht="142.9" customHeight="1" x14ac:dyDescent="0.25">
      <c r="A27" s="30" t="s">
        <v>8</v>
      </c>
      <c r="B27" s="159" t="s">
        <v>143</v>
      </c>
      <c r="C27" s="160"/>
      <c r="D27" s="161" t="s">
        <v>127</v>
      </c>
      <c r="E27" s="161"/>
    </row>
    <row r="28" spans="1:7" x14ac:dyDescent="0.25">
      <c r="A28" s="19"/>
      <c r="B28" s="7"/>
      <c r="C28" s="7"/>
      <c r="D28" s="7"/>
      <c r="E28" s="8"/>
    </row>
    <row r="29" spans="1:7" x14ac:dyDescent="0.25">
      <c r="A29" s="32" t="s">
        <v>33</v>
      </c>
    </row>
    <row r="30" spans="1:7" ht="205.9" customHeight="1" x14ac:dyDescent="0.25">
      <c r="A30" s="164" t="s">
        <v>204</v>
      </c>
      <c r="B30" s="165"/>
      <c r="C30" s="165"/>
      <c r="D30" s="165"/>
      <c r="E30" s="165"/>
      <c r="G30" s="100"/>
    </row>
    <row r="31" spans="1:7" ht="25.5" customHeight="1" thickBot="1" x14ac:dyDescent="0.3">
      <c r="A31" s="19"/>
      <c r="B31" s="7"/>
      <c r="C31" s="7"/>
      <c r="D31" s="7"/>
      <c r="E31" s="8"/>
    </row>
    <row r="32" spans="1:7" ht="113.25" hidden="1" customHeight="1" x14ac:dyDescent="0.25">
      <c r="A32" s="19"/>
      <c r="B32" s="7"/>
      <c r="C32" s="7"/>
      <c r="D32" s="7"/>
      <c r="E32" s="8"/>
    </row>
    <row r="33" spans="1:7" ht="113.25" hidden="1" customHeight="1" x14ac:dyDescent="0.25">
      <c r="A33" s="19"/>
      <c r="B33" s="7"/>
      <c r="C33" s="7"/>
      <c r="D33" s="7"/>
      <c r="E33" s="8"/>
    </row>
    <row r="34" spans="1:7" ht="113.25" hidden="1" customHeight="1" x14ac:dyDescent="0.25">
      <c r="A34" s="19"/>
      <c r="B34" s="7"/>
      <c r="C34" s="7"/>
      <c r="D34" s="7"/>
      <c r="E34" s="8"/>
    </row>
    <row r="35" spans="1:7" ht="24.75" customHeight="1" thickBot="1" x14ac:dyDescent="0.3">
      <c r="A35" s="1" t="s">
        <v>11</v>
      </c>
      <c r="B35" s="65">
        <v>42736</v>
      </c>
      <c r="C35" s="66">
        <v>43830</v>
      </c>
      <c r="E35" s="68" t="str">
        <f>TEXT(B35,"dd.mm.yyyy")&amp;" - "&amp;TEXT(C35,"dd.mm.yyyy")</f>
        <v>01.01.2017 - 31.12.2019</v>
      </c>
    </row>
    <row r="36" spans="1:7" ht="30.75" customHeight="1" x14ac:dyDescent="0.25">
      <c r="A36" s="1" t="s">
        <v>52</v>
      </c>
    </row>
    <row r="37" spans="1:7" ht="60" customHeight="1" thickBot="1" x14ac:dyDescent="0.3">
      <c r="A37" s="2"/>
      <c r="B37" s="55" t="s">
        <v>36</v>
      </c>
      <c r="C37" s="29" t="s">
        <v>37</v>
      </c>
      <c r="D37" s="38" t="s">
        <v>56</v>
      </c>
      <c r="E37" s="29" t="s">
        <v>10</v>
      </c>
    </row>
    <row r="38" spans="1:7" ht="93.6" customHeight="1" thickTop="1" x14ac:dyDescent="0.25">
      <c r="A38" s="50" t="s">
        <v>97</v>
      </c>
      <c r="B38" s="88">
        <v>42736</v>
      </c>
      <c r="C38" s="89">
        <v>43830</v>
      </c>
      <c r="D38" s="62" t="s">
        <v>86</v>
      </c>
      <c r="E38" s="90" t="s">
        <v>101</v>
      </c>
    </row>
    <row r="39" spans="1:7" x14ac:dyDescent="0.25">
      <c r="A39" s="2"/>
      <c r="B39" s="57"/>
      <c r="C39" s="56"/>
      <c r="D39" s="2"/>
      <c r="E39" s="57"/>
    </row>
    <row r="40" spans="1:7" x14ac:dyDescent="0.25">
      <c r="B40" s="7"/>
      <c r="C40" s="7"/>
      <c r="D40" s="7"/>
      <c r="E40" s="8"/>
    </row>
    <row r="41" spans="1:7" x14ac:dyDescent="0.25">
      <c r="A41" s="33" t="s">
        <v>34</v>
      </c>
      <c r="B41" s="7"/>
      <c r="C41" s="7"/>
      <c r="D41" s="7"/>
    </row>
    <row r="42" spans="1:7" ht="60.75" thickBot="1" x14ac:dyDescent="0.3">
      <c r="A42" s="29" t="s">
        <v>64</v>
      </c>
      <c r="B42" s="128" t="s">
        <v>35</v>
      </c>
      <c r="C42" s="129"/>
      <c r="D42" s="38" t="s">
        <v>65</v>
      </c>
    </row>
    <row r="43" spans="1:7" ht="61.9" customHeight="1" thickTop="1" x14ac:dyDescent="0.25">
      <c r="A43" s="3" t="s">
        <v>76</v>
      </c>
      <c r="B43" s="166" t="s">
        <v>145</v>
      </c>
      <c r="C43" s="167"/>
      <c r="D43" s="42"/>
      <c r="E43" s="67" t="str">
        <f>A43&amp;"; "&amp;A46&amp;"; "&amp;A47&amp;"; "&amp;A48&amp;";"&amp;A49&amp;"; "&amp;A50&amp;"; "&amp;A51&amp;"; "&amp;A44&amp;"; "&amp;A53&amp;""</f>
        <v>Viljandimaa Arenduskeskus; Lõuna-Eesti regionaalne investorkonsultant (RIK); Arenduskeskuste võrgustik; Ettevõtluse Arendamise Sihtasutus;Viljandimaa Omavalitsuste Liit/Viljandimaa omavalitsused; Tööstusalad; Viljandimaa kinnisvaraettevõtjad; Ettevõtjad; Muud erasektori teenusepakkujad</v>
      </c>
    </row>
    <row r="44" spans="1:7" ht="60" customHeight="1" x14ac:dyDescent="0.25">
      <c r="A44" s="52" t="s">
        <v>90</v>
      </c>
      <c r="B44" s="162" t="s">
        <v>150</v>
      </c>
      <c r="C44" s="163"/>
      <c r="D44" s="2"/>
    </row>
    <row r="45" spans="1:7" s="96" customFormat="1" ht="61.9" customHeight="1" x14ac:dyDescent="0.25">
      <c r="A45" s="3" t="s">
        <v>154</v>
      </c>
      <c r="B45" s="162" t="s">
        <v>205</v>
      </c>
      <c r="C45" s="163"/>
      <c r="D45" s="42"/>
      <c r="E45" s="67"/>
      <c r="G45" s="100"/>
    </row>
    <row r="46" spans="1:7" ht="86.45" customHeight="1" x14ac:dyDescent="0.25">
      <c r="A46" s="3" t="s">
        <v>135</v>
      </c>
      <c r="B46" s="162" t="s">
        <v>147</v>
      </c>
      <c r="C46" s="163"/>
      <c r="D46" s="2"/>
    </row>
    <row r="47" spans="1:7" ht="66.599999999999994" customHeight="1" x14ac:dyDescent="0.25">
      <c r="A47" s="3" t="s">
        <v>102</v>
      </c>
      <c r="B47" s="162" t="s">
        <v>148</v>
      </c>
      <c r="C47" s="163"/>
      <c r="D47" s="2"/>
    </row>
    <row r="48" spans="1:7" ht="60" customHeight="1" x14ac:dyDescent="0.25">
      <c r="A48" s="3" t="s">
        <v>103</v>
      </c>
      <c r="B48" s="162" t="s">
        <v>144</v>
      </c>
      <c r="C48" s="163"/>
      <c r="D48" s="2"/>
    </row>
    <row r="49" spans="1:7" ht="79.150000000000006" customHeight="1" x14ac:dyDescent="0.25">
      <c r="A49" s="52" t="s">
        <v>104</v>
      </c>
      <c r="B49" s="162" t="s">
        <v>149</v>
      </c>
      <c r="C49" s="163"/>
      <c r="D49" s="2"/>
    </row>
    <row r="50" spans="1:7" ht="60" customHeight="1" x14ac:dyDescent="0.25">
      <c r="A50" s="52" t="s">
        <v>206</v>
      </c>
      <c r="B50" s="162" t="s">
        <v>207</v>
      </c>
      <c r="C50" s="163"/>
      <c r="D50" s="2"/>
      <c r="G50" s="100"/>
    </row>
    <row r="51" spans="1:7" ht="60" customHeight="1" x14ac:dyDescent="0.25">
      <c r="A51" s="52" t="s">
        <v>106</v>
      </c>
      <c r="B51" s="162" t="s">
        <v>105</v>
      </c>
      <c r="C51" s="163"/>
      <c r="D51" s="2"/>
    </row>
    <row r="53" spans="1:7" ht="60" customHeight="1" x14ac:dyDescent="0.25">
      <c r="A53" s="52" t="s">
        <v>107</v>
      </c>
      <c r="B53" s="162" t="s">
        <v>146</v>
      </c>
      <c r="C53" s="163"/>
      <c r="D53" s="2"/>
    </row>
    <row r="54" spans="1:7" ht="15.75" thickBot="1" x14ac:dyDescent="0.3">
      <c r="B54" s="5"/>
    </row>
    <row r="55" spans="1:7" ht="16.5" customHeight="1" thickBot="1" x14ac:dyDescent="0.3">
      <c r="A55" s="34" t="s">
        <v>12</v>
      </c>
      <c r="B55" s="28" t="s">
        <v>13</v>
      </c>
      <c r="C55" s="69">
        <f>102112-500-76.28</f>
        <v>101535.72</v>
      </c>
      <c r="E55" s="23" t="str">
        <f>B35&amp;" -"&amp;C35</f>
        <v>42736 -43830</v>
      </c>
    </row>
    <row r="56" spans="1:7" x14ac:dyDescent="0.25">
      <c r="B56" s="20"/>
      <c r="C56" s="20"/>
    </row>
    <row r="57" spans="1:7" ht="15.75" customHeight="1" x14ac:dyDescent="0.25">
      <c r="A57" s="15" t="s">
        <v>28</v>
      </c>
      <c r="B57" s="15"/>
      <c r="C57"/>
      <c r="D57"/>
    </row>
    <row r="58" spans="1:7" x14ac:dyDescent="0.25">
      <c r="A58" s="39" t="s">
        <v>14</v>
      </c>
      <c r="B58" s="40"/>
      <c r="C58" s="41" t="s">
        <v>15</v>
      </c>
      <c r="D58" s="40"/>
    </row>
    <row r="59" spans="1:7" ht="78" customHeight="1" x14ac:dyDescent="0.25">
      <c r="A59" s="107" t="s">
        <v>151</v>
      </c>
      <c r="B59" s="108"/>
      <c r="C59" s="109" t="s">
        <v>152</v>
      </c>
      <c r="D59" s="109"/>
    </row>
    <row r="60" spans="1:7" ht="52.9" customHeight="1" x14ac:dyDescent="0.25">
      <c r="A60" s="107" t="s">
        <v>110</v>
      </c>
      <c r="B60" s="108"/>
      <c r="C60" s="109" t="s">
        <v>111</v>
      </c>
      <c r="D60" s="109"/>
    </row>
    <row r="61" spans="1:7" ht="72" customHeight="1" x14ac:dyDescent="0.25">
      <c r="A61" s="170" t="s">
        <v>112</v>
      </c>
      <c r="B61" s="171"/>
      <c r="C61" s="112" t="s">
        <v>113</v>
      </c>
      <c r="D61" s="112"/>
    </row>
    <row r="62" spans="1:7" ht="86.65" customHeight="1" x14ac:dyDescent="0.25">
      <c r="A62" s="107" t="s">
        <v>108</v>
      </c>
      <c r="B62" s="108"/>
      <c r="C62" s="109" t="s">
        <v>109</v>
      </c>
      <c r="D62" s="109"/>
    </row>
    <row r="63" spans="1:7" ht="101.65" customHeight="1" x14ac:dyDescent="0.25">
      <c r="A63" s="120" t="s">
        <v>114</v>
      </c>
      <c r="B63" s="121"/>
      <c r="C63" s="168" t="s">
        <v>153</v>
      </c>
      <c r="D63" s="169"/>
    </row>
    <row r="64" spans="1:7" ht="33.75" customHeight="1" x14ac:dyDescent="0.25"/>
    <row r="65" ht="33.75" customHeight="1" x14ac:dyDescent="0.25"/>
    <row r="66" ht="33.75" customHeight="1" x14ac:dyDescent="0.25"/>
  </sheetData>
  <mergeCells count="46">
    <mergeCell ref="B53:C53"/>
    <mergeCell ref="A63:B63"/>
    <mergeCell ref="C63:D63"/>
    <mergeCell ref="A61:B61"/>
    <mergeCell ref="C61:D61"/>
    <mergeCell ref="A62:B62"/>
    <mergeCell ref="C62:D62"/>
    <mergeCell ref="A60:B60"/>
    <mergeCell ref="C60:D60"/>
    <mergeCell ref="A59:B59"/>
    <mergeCell ref="C59:D59"/>
    <mergeCell ref="B49:C49"/>
    <mergeCell ref="B50:C50"/>
    <mergeCell ref="B51:C51"/>
    <mergeCell ref="A30:E30"/>
    <mergeCell ref="B42:C42"/>
    <mergeCell ref="B43:C43"/>
    <mergeCell ref="B46:C46"/>
    <mergeCell ref="B47:C47"/>
    <mergeCell ref="B48:C48"/>
    <mergeCell ref="B45:C45"/>
    <mergeCell ref="B44:C44"/>
    <mergeCell ref="B25:C25"/>
    <mergeCell ref="D25:E25"/>
    <mergeCell ref="B26:C26"/>
    <mergeCell ref="D26:E26"/>
    <mergeCell ref="B27:C27"/>
    <mergeCell ref="D27:E27"/>
    <mergeCell ref="B22:C22"/>
    <mergeCell ref="D22:E22"/>
    <mergeCell ref="B23:C23"/>
    <mergeCell ref="D23:E23"/>
    <mergeCell ref="B24:C24"/>
    <mergeCell ref="D24:E24"/>
    <mergeCell ref="B13:E13"/>
    <mergeCell ref="A16:E19"/>
    <mergeCell ref="B20:C20"/>
    <mergeCell ref="D20:E20"/>
    <mergeCell ref="B21:C21"/>
    <mergeCell ref="D21:E21"/>
    <mergeCell ref="B6:C6"/>
    <mergeCell ref="B12:E12"/>
    <mergeCell ref="A8:B8"/>
    <mergeCell ref="A9:E9"/>
    <mergeCell ref="A10:E10"/>
    <mergeCell ref="B11:E11"/>
  </mergeCells>
  <pageMargins left="0.7" right="0.7" top="0.75" bottom="0.75" header="0.3" footer="0.3"/>
  <pageSetup paperSize="9" scale="48" orientation="landscape" r:id="rId1"/>
  <rowBreaks count="5" manualBreakCount="5">
    <brk id="16" max="16383" man="1"/>
    <brk id="19" max="16383" man="1"/>
    <brk id="23" max="4" man="1"/>
    <brk id="35" max="16383" man="1"/>
    <brk id="56" max="16383" man="1"/>
  </rowBreaks>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H61"/>
  <sheetViews>
    <sheetView topLeftCell="A35" zoomScale="70" zoomScaleNormal="70" workbookViewId="0">
      <selection activeCell="B47" sqref="B47:C47"/>
    </sheetView>
  </sheetViews>
  <sheetFormatPr defaultColWidth="9.28515625" defaultRowHeight="15" x14ac:dyDescent="0.25"/>
  <cols>
    <col min="1" max="1" width="25.28515625" style="1" customWidth="1"/>
    <col min="2" max="2" width="23.7109375" style="1" customWidth="1"/>
    <col min="3" max="3" width="62.5703125" style="1" customWidth="1"/>
    <col min="4" max="4" width="23.7109375" style="1" customWidth="1"/>
    <col min="5" max="5" width="56.7109375" style="1" customWidth="1"/>
    <col min="6" max="6" width="9.28515625" style="1"/>
    <col min="7" max="7" width="52.28515625" style="1" customWidth="1"/>
    <col min="8" max="8" width="57.28515625" style="1" customWidth="1"/>
    <col min="9" max="16384" width="9.28515625" style="1"/>
  </cols>
  <sheetData>
    <row r="1" spans="1:7" ht="27.75" customHeight="1" x14ac:dyDescent="0.3">
      <c r="A1" s="48" t="s">
        <v>67</v>
      </c>
      <c r="B1" s="10"/>
      <c r="C1" s="10"/>
    </row>
    <row r="2" spans="1:7" ht="27" customHeight="1" x14ac:dyDescent="0.25">
      <c r="A2" s="46" t="s">
        <v>68</v>
      </c>
    </row>
    <row r="3" spans="1:7" ht="17.25" customHeight="1" x14ac:dyDescent="0.3">
      <c r="A3" s="49" t="str">
        <f>Koond!A3</f>
        <v>Viljandi maakonna tugiprogramm perioodil 2017-2019</v>
      </c>
    </row>
    <row r="4" spans="1:7" ht="27.75" customHeight="1" x14ac:dyDescent="0.25"/>
    <row r="5" spans="1:7" ht="27.75" customHeight="1" x14ac:dyDescent="0.3">
      <c r="A5" s="18" t="s">
        <v>40</v>
      </c>
      <c r="B5" s="14" t="str">
        <f ca="1">MID(CELL("filename",A2),FIND("]",CELL("filename",A2))+1,256)</f>
        <v>3</v>
      </c>
    </row>
    <row r="6" spans="1:7" ht="93.75" x14ac:dyDescent="0.3">
      <c r="A6" s="21" t="s">
        <v>48</v>
      </c>
      <c r="B6" s="22" t="s">
        <v>175</v>
      </c>
      <c r="C6" s="101"/>
    </row>
    <row r="7" spans="1:7" x14ac:dyDescent="0.25">
      <c r="C7" s="10"/>
    </row>
    <row r="8" spans="1:7" ht="20.25" customHeight="1" x14ac:dyDescent="0.25">
      <c r="A8" s="134" t="s">
        <v>29</v>
      </c>
      <c r="B8" s="135"/>
    </row>
    <row r="9" spans="1:7" ht="18.75" customHeight="1" x14ac:dyDescent="0.25">
      <c r="A9" s="143" t="s">
        <v>7</v>
      </c>
      <c r="B9" s="144"/>
      <c r="C9" s="144"/>
      <c r="D9" s="144"/>
      <c r="E9" s="145"/>
    </row>
    <row r="10" spans="1:7" ht="88.5" customHeight="1" thickBot="1" x14ac:dyDescent="0.3">
      <c r="A10" s="146" t="s">
        <v>131</v>
      </c>
      <c r="B10" s="146"/>
      <c r="C10" s="146"/>
      <c r="D10" s="146"/>
      <c r="E10" s="146"/>
    </row>
    <row r="11" spans="1:7" ht="76.5" customHeight="1" thickTop="1" thickBot="1" x14ac:dyDescent="0.3">
      <c r="A11" s="31" t="s">
        <v>50</v>
      </c>
      <c r="B11" s="147" t="s">
        <v>83</v>
      </c>
      <c r="C11" s="147"/>
      <c r="D11" s="147"/>
      <c r="E11" s="147"/>
    </row>
    <row r="12" spans="1:7" ht="133.15" customHeight="1" thickTop="1" thickBot="1" x14ac:dyDescent="0.3">
      <c r="A12" s="29" t="s">
        <v>26</v>
      </c>
      <c r="B12" s="148" t="s">
        <v>176</v>
      </c>
      <c r="C12" s="148"/>
      <c r="D12" s="148"/>
      <c r="E12" s="148"/>
      <c r="G12" s="100"/>
    </row>
    <row r="13" spans="1:7" ht="58.5" customHeight="1" thickTop="1" thickBot="1" x14ac:dyDescent="0.3">
      <c r="A13" s="29" t="s">
        <v>51</v>
      </c>
      <c r="B13" s="148"/>
      <c r="C13" s="148"/>
      <c r="D13" s="148"/>
      <c r="E13" s="148"/>
    </row>
    <row r="14" spans="1:7" ht="15.75" thickTop="1" x14ac:dyDescent="0.25"/>
    <row r="15" spans="1:7" x14ac:dyDescent="0.25">
      <c r="A15" s="32" t="s">
        <v>30</v>
      </c>
    </row>
    <row r="16" spans="1:7" ht="85.9" customHeight="1" x14ac:dyDescent="0.25">
      <c r="A16" s="136" t="s">
        <v>53</v>
      </c>
      <c r="B16" s="136"/>
      <c r="C16" s="136"/>
      <c r="D16" s="136"/>
      <c r="E16" s="136"/>
    </row>
    <row r="17" spans="1:8" ht="3" hidden="1" customHeight="1" x14ac:dyDescent="0.25">
      <c r="A17" s="136"/>
      <c r="B17" s="136"/>
      <c r="C17" s="136"/>
      <c r="D17" s="136"/>
      <c r="E17" s="136"/>
    </row>
    <row r="18" spans="1:8" hidden="1" x14ac:dyDescent="0.25">
      <c r="A18" s="136"/>
      <c r="B18" s="136"/>
      <c r="C18" s="136"/>
      <c r="D18" s="136"/>
      <c r="E18" s="136"/>
    </row>
    <row r="19" spans="1:8" hidden="1" x14ac:dyDescent="0.25">
      <c r="A19" s="136"/>
      <c r="B19" s="136"/>
      <c r="C19" s="136"/>
      <c r="D19" s="136"/>
      <c r="E19" s="136"/>
    </row>
    <row r="20" spans="1:8" x14ac:dyDescent="0.25">
      <c r="A20" s="51"/>
      <c r="B20" s="137" t="s">
        <v>27</v>
      </c>
      <c r="C20" s="138"/>
      <c r="D20" s="140" t="s">
        <v>9</v>
      </c>
      <c r="E20" s="140"/>
    </row>
    <row r="21" spans="1:8" ht="409.15" customHeight="1" x14ac:dyDescent="0.25">
      <c r="A21" s="36" t="s">
        <v>54</v>
      </c>
      <c r="B21" s="172" t="s">
        <v>180</v>
      </c>
      <c r="C21" s="173"/>
      <c r="D21" s="174" t="s">
        <v>181</v>
      </c>
      <c r="E21" s="175"/>
      <c r="G21" s="100"/>
      <c r="H21" s="100"/>
    </row>
    <row r="22" spans="1:8" ht="111" customHeight="1" x14ac:dyDescent="0.25">
      <c r="A22" s="30" t="s">
        <v>21</v>
      </c>
      <c r="B22" s="149" t="s">
        <v>183</v>
      </c>
      <c r="C22" s="150"/>
      <c r="D22" s="176" t="s">
        <v>182</v>
      </c>
      <c r="E22" s="176"/>
      <c r="H22" s="100"/>
    </row>
    <row r="23" spans="1:8" ht="104.45" customHeight="1" x14ac:dyDescent="0.25">
      <c r="A23" s="30" t="s">
        <v>31</v>
      </c>
      <c r="B23" s="149" t="s">
        <v>184</v>
      </c>
      <c r="C23" s="150"/>
      <c r="D23" s="132" t="s">
        <v>185</v>
      </c>
      <c r="E23" s="132"/>
    </row>
    <row r="24" spans="1:8" ht="174" customHeight="1" x14ac:dyDescent="0.25">
      <c r="A24" s="30" t="s">
        <v>32</v>
      </c>
      <c r="B24" s="155" t="s">
        <v>186</v>
      </c>
      <c r="C24" s="156"/>
      <c r="D24" s="127" t="s">
        <v>132</v>
      </c>
      <c r="E24" s="127"/>
      <c r="G24" s="100"/>
    </row>
    <row r="25" spans="1:8" ht="172.9" customHeight="1" x14ac:dyDescent="0.25">
      <c r="A25" s="30" t="s">
        <v>49</v>
      </c>
      <c r="B25" s="149" t="s">
        <v>178</v>
      </c>
      <c r="C25" s="150"/>
      <c r="D25" s="177" t="s">
        <v>177</v>
      </c>
      <c r="E25" s="177"/>
    </row>
    <row r="26" spans="1:8" ht="83.45" customHeight="1" x14ac:dyDescent="0.25">
      <c r="A26" s="37" t="s">
        <v>55</v>
      </c>
      <c r="B26" s="149" t="s">
        <v>179</v>
      </c>
      <c r="C26" s="150"/>
      <c r="D26" s="132" t="s">
        <v>128</v>
      </c>
      <c r="E26" s="132"/>
      <c r="G26" s="100"/>
    </row>
    <row r="27" spans="1:8" ht="109.9" customHeight="1" x14ac:dyDescent="0.25">
      <c r="A27" s="30" t="s">
        <v>8</v>
      </c>
      <c r="B27" s="149" t="s">
        <v>129</v>
      </c>
      <c r="C27" s="150"/>
      <c r="D27" s="178" t="s">
        <v>130</v>
      </c>
      <c r="E27" s="178"/>
    </row>
    <row r="28" spans="1:8" x14ac:dyDescent="0.25">
      <c r="A28" s="19"/>
      <c r="B28" s="7"/>
      <c r="C28" s="7"/>
      <c r="D28" s="7"/>
      <c r="E28" s="8"/>
    </row>
    <row r="29" spans="1:8" x14ac:dyDescent="0.25">
      <c r="A29" s="32" t="s">
        <v>33</v>
      </c>
    </row>
    <row r="30" spans="1:8" ht="148.9" customHeight="1" x14ac:dyDescent="0.25">
      <c r="A30" s="127" t="s">
        <v>187</v>
      </c>
      <c r="B30" s="127"/>
      <c r="C30" s="127"/>
      <c r="D30" s="127"/>
      <c r="E30" s="127"/>
      <c r="G30" s="100"/>
    </row>
    <row r="31" spans="1:8" ht="25.5" customHeight="1" thickBot="1" x14ac:dyDescent="0.3">
      <c r="A31" s="19"/>
      <c r="B31" s="7"/>
      <c r="C31" s="7"/>
      <c r="D31" s="7"/>
      <c r="E31" s="8"/>
    </row>
    <row r="32" spans="1:8" ht="113.25" hidden="1" customHeight="1" x14ac:dyDescent="0.25">
      <c r="A32" s="19"/>
      <c r="B32" s="7"/>
      <c r="C32" s="7"/>
      <c r="D32" s="7"/>
      <c r="E32" s="8"/>
    </row>
    <row r="33" spans="1:7" ht="113.25" hidden="1" customHeight="1" x14ac:dyDescent="0.25">
      <c r="A33" s="19"/>
      <c r="B33" s="7"/>
      <c r="C33" s="7"/>
      <c r="D33" s="7"/>
      <c r="E33" s="8"/>
    </row>
    <row r="34" spans="1:7" ht="113.25" hidden="1" customHeight="1" x14ac:dyDescent="0.25">
      <c r="A34" s="19"/>
      <c r="B34" s="7"/>
      <c r="C34" s="7"/>
      <c r="D34" s="7"/>
      <c r="E34" s="8"/>
    </row>
    <row r="35" spans="1:7" ht="24.75" customHeight="1" thickBot="1" x14ac:dyDescent="0.3">
      <c r="A35" s="1" t="s">
        <v>11</v>
      </c>
      <c r="B35" s="65">
        <v>42736</v>
      </c>
      <c r="C35" s="66">
        <v>43830</v>
      </c>
      <c r="E35" s="68" t="str">
        <f>TEXT(B35,"dd.mm.yyyy")&amp;" - "&amp;TEXT(C35,"dd.mm.yyyy")</f>
        <v>01.01.2017 - 31.12.2019</v>
      </c>
    </row>
    <row r="36" spans="1:7" ht="30.75" customHeight="1" x14ac:dyDescent="0.25">
      <c r="A36" s="1" t="s">
        <v>52</v>
      </c>
    </row>
    <row r="37" spans="1:7" ht="60" customHeight="1" thickBot="1" x14ac:dyDescent="0.3">
      <c r="A37" s="2"/>
      <c r="B37" s="55" t="s">
        <v>36</v>
      </c>
      <c r="C37" s="29" t="s">
        <v>37</v>
      </c>
      <c r="D37" s="38" t="s">
        <v>56</v>
      </c>
      <c r="E37" s="29" t="s">
        <v>10</v>
      </c>
    </row>
    <row r="38" spans="1:7" ht="30.75" thickTop="1" x14ac:dyDescent="0.25">
      <c r="A38" s="50" t="s">
        <v>120</v>
      </c>
      <c r="B38" s="88">
        <v>42736</v>
      </c>
      <c r="C38" s="89">
        <v>43830</v>
      </c>
      <c r="D38" s="62" t="s">
        <v>86</v>
      </c>
      <c r="E38" s="90"/>
    </row>
    <row r="39" spans="1:7" x14ac:dyDescent="0.25">
      <c r="A39" s="2"/>
      <c r="B39" s="57"/>
      <c r="C39" s="56"/>
      <c r="D39" s="2"/>
      <c r="E39" s="57"/>
    </row>
    <row r="40" spans="1:7" x14ac:dyDescent="0.25">
      <c r="B40" s="7"/>
      <c r="C40" s="7"/>
      <c r="D40" s="7"/>
      <c r="E40" s="8"/>
    </row>
    <row r="41" spans="1:7" x14ac:dyDescent="0.25">
      <c r="A41" s="33" t="s">
        <v>34</v>
      </c>
      <c r="B41" s="7"/>
      <c r="C41" s="7"/>
      <c r="D41" s="7"/>
    </row>
    <row r="42" spans="1:7" ht="75.75" thickBot="1" x14ac:dyDescent="0.3">
      <c r="A42" s="29" t="s">
        <v>64</v>
      </c>
      <c r="B42" s="128" t="s">
        <v>35</v>
      </c>
      <c r="C42" s="129"/>
      <c r="D42" s="38" t="s">
        <v>134</v>
      </c>
      <c r="G42" s="100" t="s">
        <v>167</v>
      </c>
    </row>
    <row r="43" spans="1:7" ht="47.45" customHeight="1" thickTop="1" x14ac:dyDescent="0.25">
      <c r="A43" s="71" t="s">
        <v>76</v>
      </c>
      <c r="B43" s="116" t="s">
        <v>119</v>
      </c>
      <c r="C43" s="117"/>
      <c r="D43" s="42"/>
      <c r="E43" s="67" t="str">
        <f>A43&amp;"; "&amp;A44&amp;"; "&amp;A45&amp;"; "&amp;A46&amp;";"&amp;A47&amp;";"&amp;A48&amp;";"&amp;A49&amp;""</f>
        <v>Viljandimaa Arenduskeskus; Viljandimaa Omavalitsuste Liit; Turismiettevõtjad, MTÜ Viljandimaa Turism; Olustvere Teenindus- ja maamajanduskool;Viljandi Turismiinfokeskus ja LEADER tegevusgrupid;SA Lõuna-Eesti Turism;Lõuna-Eesti teised turismiarendusorganisatsioonid</v>
      </c>
    </row>
    <row r="44" spans="1:7" ht="60" customHeight="1" x14ac:dyDescent="0.25">
      <c r="A44" s="72" t="s">
        <v>75</v>
      </c>
      <c r="B44" s="118" t="s">
        <v>190</v>
      </c>
      <c r="C44" s="119"/>
      <c r="D44" s="2"/>
    </row>
    <row r="45" spans="1:7" ht="60" customHeight="1" x14ac:dyDescent="0.25">
      <c r="A45" s="72" t="s">
        <v>115</v>
      </c>
      <c r="B45" s="118" t="s">
        <v>188</v>
      </c>
      <c r="C45" s="119"/>
      <c r="D45" s="2"/>
    </row>
    <row r="46" spans="1:7" ht="60" customHeight="1" x14ac:dyDescent="0.25">
      <c r="A46" s="72" t="s">
        <v>222</v>
      </c>
      <c r="B46" s="118" t="s">
        <v>189</v>
      </c>
      <c r="C46" s="119"/>
      <c r="D46" s="2"/>
    </row>
    <row r="47" spans="1:7" ht="60" customHeight="1" x14ac:dyDescent="0.25">
      <c r="A47" s="72" t="s">
        <v>116</v>
      </c>
      <c r="B47" s="118" t="s">
        <v>191</v>
      </c>
      <c r="C47" s="119"/>
      <c r="D47" s="2"/>
    </row>
    <row r="48" spans="1:7" ht="60" customHeight="1" x14ac:dyDescent="0.25">
      <c r="A48" s="73" t="s">
        <v>117</v>
      </c>
      <c r="B48" s="118" t="s">
        <v>192</v>
      </c>
      <c r="C48" s="119"/>
      <c r="D48" s="53"/>
    </row>
    <row r="49" spans="1:7" ht="60" customHeight="1" x14ac:dyDescent="0.25">
      <c r="A49" s="73" t="s">
        <v>118</v>
      </c>
      <c r="B49" s="118" t="s">
        <v>193</v>
      </c>
      <c r="C49" s="119"/>
      <c r="D49" s="53"/>
    </row>
    <row r="50" spans="1:7" ht="15.75" thickBot="1" x14ac:dyDescent="0.3">
      <c r="B50" s="5"/>
    </row>
    <row r="51" spans="1:7" ht="16.5" customHeight="1" thickBot="1" x14ac:dyDescent="0.3">
      <c r="A51" s="34" t="s">
        <v>12</v>
      </c>
      <c r="B51" s="28" t="s">
        <v>13</v>
      </c>
      <c r="C51" s="69">
        <f>107112-500-76.29</f>
        <v>106535.71</v>
      </c>
      <c r="E51" s="23" t="str">
        <f>B35&amp;" -"&amp;C35</f>
        <v>42736 -43830</v>
      </c>
    </row>
    <row r="52" spans="1:7" x14ac:dyDescent="0.25">
      <c r="B52" s="20"/>
      <c r="C52" s="20"/>
    </row>
    <row r="53" spans="1:7" ht="15.75" customHeight="1" x14ac:dyDescent="0.25">
      <c r="A53" s="15" t="s">
        <v>28</v>
      </c>
      <c r="B53" s="15"/>
      <c r="C53"/>
      <c r="D53"/>
    </row>
    <row r="54" spans="1:7" ht="146.65" customHeight="1" x14ac:dyDescent="0.25">
      <c r="A54" s="39" t="s">
        <v>14</v>
      </c>
      <c r="B54" s="40"/>
      <c r="C54" s="41" t="s">
        <v>15</v>
      </c>
      <c r="D54" s="40"/>
      <c r="G54" s="100"/>
    </row>
    <row r="55" spans="1:7" ht="30" customHeight="1" x14ac:dyDescent="0.25">
      <c r="A55" s="107" t="s">
        <v>121</v>
      </c>
      <c r="B55" s="108"/>
      <c r="C55" s="109" t="s">
        <v>122</v>
      </c>
      <c r="D55" s="109"/>
    </row>
    <row r="56" spans="1:7" ht="30" customHeight="1" x14ac:dyDescent="0.25">
      <c r="A56" s="113" t="s">
        <v>123</v>
      </c>
      <c r="B56" s="114"/>
      <c r="C56" s="115" t="s">
        <v>133</v>
      </c>
      <c r="D56" s="115"/>
    </row>
    <row r="57" spans="1:7" ht="30" customHeight="1" x14ac:dyDescent="0.25">
      <c r="A57" s="113" t="s">
        <v>194</v>
      </c>
      <c r="B57" s="114"/>
      <c r="C57" s="113" t="s">
        <v>196</v>
      </c>
      <c r="D57" s="114"/>
    </row>
    <row r="58" spans="1:7" ht="33.75" customHeight="1" x14ac:dyDescent="0.25">
      <c r="A58" s="113" t="s">
        <v>195</v>
      </c>
      <c r="B58" s="114"/>
      <c r="C58" s="113" t="s">
        <v>197</v>
      </c>
      <c r="D58" s="114"/>
    </row>
    <row r="59" spans="1:7" ht="82.15" customHeight="1" x14ac:dyDescent="0.25">
      <c r="A59" s="113" t="s">
        <v>198</v>
      </c>
      <c r="B59" s="114"/>
      <c r="C59" s="115" t="s">
        <v>199</v>
      </c>
      <c r="D59" s="115"/>
    </row>
    <row r="60" spans="1:7" ht="33.75" customHeight="1" x14ac:dyDescent="0.25"/>
    <row r="61" spans="1:7" ht="33.75" customHeight="1" x14ac:dyDescent="0.25"/>
  </sheetData>
  <mergeCells count="42">
    <mergeCell ref="A57:B57"/>
    <mergeCell ref="C57:D57"/>
    <mergeCell ref="A58:B58"/>
    <mergeCell ref="C58:D58"/>
    <mergeCell ref="A59:B59"/>
    <mergeCell ref="C59:D59"/>
    <mergeCell ref="B49:C49"/>
    <mergeCell ref="A55:B55"/>
    <mergeCell ref="C55:D55"/>
    <mergeCell ref="A56:B56"/>
    <mergeCell ref="C56:D56"/>
    <mergeCell ref="B48:C48"/>
    <mergeCell ref="B46:C46"/>
    <mergeCell ref="B47:C47"/>
    <mergeCell ref="B25:C25"/>
    <mergeCell ref="A30:E30"/>
    <mergeCell ref="B42:C42"/>
    <mergeCell ref="B43:C43"/>
    <mergeCell ref="B44:C44"/>
    <mergeCell ref="B45:C45"/>
    <mergeCell ref="D25:E25"/>
    <mergeCell ref="B26:C26"/>
    <mergeCell ref="D26:E26"/>
    <mergeCell ref="B27:C27"/>
    <mergeCell ref="D27:E27"/>
    <mergeCell ref="B22:C22"/>
    <mergeCell ref="D22:E22"/>
    <mergeCell ref="B23:C23"/>
    <mergeCell ref="D23:E23"/>
    <mergeCell ref="B24:C24"/>
    <mergeCell ref="D24:E24"/>
    <mergeCell ref="B13:E13"/>
    <mergeCell ref="A16:E19"/>
    <mergeCell ref="B20:C20"/>
    <mergeCell ref="D20:E20"/>
    <mergeCell ref="B21:C21"/>
    <mergeCell ref="D21:E21"/>
    <mergeCell ref="B12:E12"/>
    <mergeCell ref="A8:B8"/>
    <mergeCell ref="A9:E9"/>
    <mergeCell ref="A10:E10"/>
    <mergeCell ref="B11:E11"/>
  </mergeCells>
  <pageMargins left="0.7" right="0.7" top="0.75" bottom="0.75" header="0.3" footer="0.3"/>
  <pageSetup paperSize="9" scale="68" fitToHeight="0" orientation="landscape" horizontalDpi="4294967293" r:id="rId1"/>
  <rowBreaks count="2" manualBreakCount="2">
    <brk id="14" max="16383" man="1"/>
    <brk id="22" max="4" man="1"/>
  </rowBreaks>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Kord xmlns="d3ac3390-748e-45e0-83a8-9889d643d9fe">PATEE</Kord>
    <Ver xmlns="d3ac3390-748e-45e0-83a8-9889d643d9fe">1</Ver>
    <Vastutav_x0020__x00fc_ksus xmlns="3ab46b5f-846b-4c09-98a5-4dd18a938181">Ettevõtluse ja ekspordikeskus</Vastutav_x0020__x00fc_ksus>
    <Periood xmlns="3ab46b5f-846b-4c09-98a5-4dd18a938181">2014-2020</Periood>
    <Toote_x0020_omanik xmlns="3ab46b5f-846b-4c09-98a5-4dd18a938181">Pille Ruul</Toote_x0020_omanik>
    <Valdkonna_x0020_juht xmlns="3ab46b5f-846b-4c09-98a5-4dd18a938181">Anu Puusaag</Valdkonna_x0020_juht>
    <Staatus xmlns="ed4fb31e-c5cd-4b30-b56a-ee875abe90cd">Töös</Staatu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8F352E401F8CA646B262237497F16844" ma:contentTypeVersion="30" ma:contentTypeDescription="Loo uus dokument" ma:contentTypeScope="" ma:versionID="2e959ec365b2b5459077ed27e1a95b4e">
  <xsd:schema xmlns:xsd="http://www.w3.org/2001/XMLSchema" xmlns:xs="http://www.w3.org/2001/XMLSchema" xmlns:p="http://schemas.microsoft.com/office/2006/metadata/properties" xmlns:ns2="d3ac3390-748e-45e0-83a8-9889d643d9fe" xmlns:ns3="3ab46b5f-846b-4c09-98a5-4dd18a938181" xmlns:ns4="ed4fb31e-c5cd-4b30-b56a-ee875abe90cd" targetNamespace="http://schemas.microsoft.com/office/2006/metadata/properties" ma:root="true" ma:fieldsID="2f55bdb37c06754f38a04cff8892cf1e" ns2:_="" ns3:_="" ns4:_="">
    <xsd:import namespace="d3ac3390-748e-45e0-83a8-9889d643d9fe"/>
    <xsd:import namespace="3ab46b5f-846b-4c09-98a5-4dd18a938181"/>
    <xsd:import namespace="ed4fb31e-c5cd-4b30-b56a-ee875abe90cd"/>
    <xsd:element name="properties">
      <xsd:complexType>
        <xsd:sequence>
          <xsd:element name="documentManagement">
            <xsd:complexType>
              <xsd:all>
                <xsd:element ref="ns2:Ver" minOccurs="0"/>
                <xsd:element ref="ns2:Kord" minOccurs="0"/>
                <xsd:element ref="ns3:Vastutav_x0020__x00fc_ksus" minOccurs="0"/>
                <xsd:element ref="ns3:Periood" minOccurs="0"/>
                <xsd:element ref="ns3:Toote_x0020_omanik" minOccurs="0"/>
                <xsd:element ref="ns3:Valdkonna_x0020_juht" minOccurs="0"/>
                <xsd:element ref="ns4:Staatus"/>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3ac3390-748e-45e0-83a8-9889d643d9fe" elementFormDefault="qualified">
    <xsd:import namespace="http://schemas.microsoft.com/office/2006/documentManagement/types"/>
    <xsd:import namespace="http://schemas.microsoft.com/office/infopath/2007/PartnerControls"/>
    <xsd:element name="Ver" ma:index="1" nillable="true" ma:displayName="Ver" ma:decimals="0" ma:internalName="Ver" ma:percentage="FALSE">
      <xsd:simpleType>
        <xsd:restriction base="dms:Number">
          <xsd:maxInclusive value="100"/>
          <xsd:minInclusive value="1"/>
        </xsd:restriction>
      </xsd:simpleType>
    </xsd:element>
    <xsd:element name="Kord" ma:index="2" nillable="true" ma:displayName="Meede" ma:internalName="Kord">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ab46b5f-846b-4c09-98a5-4dd18a938181" elementFormDefault="qualified">
    <xsd:import namespace="http://schemas.microsoft.com/office/2006/documentManagement/types"/>
    <xsd:import namespace="http://schemas.microsoft.com/office/infopath/2007/PartnerControls"/>
    <xsd:element name="Vastutav_x0020__x00fc_ksus" ma:index="3" nillable="true" ma:displayName="Vastutav üksus" ma:default="Ettevõtluse ja ekspordikeskus" ma:format="RadioButtons" ma:internalName="Vastutav_x0020__x00fc_ksus">
      <xsd:simpleType>
        <xsd:restriction base="dms:Choice">
          <xsd:enumeration value="Arendusüksus"/>
          <xsd:enumeration value="EAS"/>
          <xsd:enumeration value="Ettevõtluse ja ekspordikeskus"/>
          <xsd:enumeration value="Info- ja tugikeskus"/>
          <xsd:enumeration value="Järelevalve ja riskijuhtimise üksus"/>
          <xsd:enumeration value="Regionaalarengukeskus"/>
          <xsd:enumeration value="Siseauditi üksus"/>
          <xsd:enumeration value="Turismiarenduskeskus"/>
          <xsd:enumeration value="Välisinvesteeringute keskus"/>
          <xsd:enumeration value="Õigus- ja hankeüksus"/>
        </xsd:restriction>
      </xsd:simpleType>
    </xsd:element>
    <xsd:element name="Periood" ma:index="4" nillable="true" ma:displayName="Periood" ma:default="2014-2020" ma:format="Dropdown" ma:internalName="Periood">
      <xsd:simpleType>
        <xsd:restriction base="dms:Choice">
          <xsd:enumeration value="2014-2020"/>
          <xsd:enumeration value="2007-2013"/>
          <xsd:enumeration value="Kohalik"/>
          <xsd:enumeration value="Muuvälis"/>
        </xsd:restriction>
      </xsd:simpleType>
    </xsd:element>
    <xsd:element name="Toote_x0020_omanik" ma:index="5" nillable="true" ma:displayName="Toote omanik" ma:internalName="Toote_x0020_omanik">
      <xsd:simpleType>
        <xsd:restriction base="dms:Text">
          <xsd:maxLength value="255"/>
        </xsd:restriction>
      </xsd:simpleType>
    </xsd:element>
    <xsd:element name="Valdkonna_x0020_juht" ma:index="6" nillable="true" ma:displayName="Valdkonna juht" ma:internalName="Valdkonna_x0020_juht">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d4fb31e-c5cd-4b30-b56a-ee875abe90cd" elementFormDefault="qualified">
    <xsd:import namespace="http://schemas.microsoft.com/office/2006/documentManagement/types"/>
    <xsd:import namespace="http://schemas.microsoft.com/office/infopath/2007/PartnerControls"/>
    <xsd:element name="Staatus" ma:index="14" ma:displayName="Staatus" ma:default="Töös" ma:format="Dropdown" ma:internalName="Staatus">
      <xsd:simpleType>
        <xsd:restriction base="dms:Choice">
          <xsd:enumeration value="Töös"/>
          <xsd:enumeration value="Arhiveeritud"/>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 ma:displayName="Sisutüüp"/>
        <xsd:element ref="dc:title" minOccurs="0" maxOccurs="1" ma:displayName="Dokumendi nimetu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810D381-F21D-414D-A460-C7A9163F811A}">
  <ds:schemaRefs>
    <ds:schemaRef ds:uri="3ab46b5f-846b-4c09-98a5-4dd18a938181"/>
    <ds:schemaRef ds:uri="http://schemas.openxmlformats.org/package/2006/metadata/core-properties"/>
    <ds:schemaRef ds:uri="http://purl.org/dc/terms/"/>
    <ds:schemaRef ds:uri="http://schemas.microsoft.com/office/infopath/2007/PartnerControls"/>
    <ds:schemaRef ds:uri="http://schemas.microsoft.com/office/2006/documentManagement/types"/>
    <ds:schemaRef ds:uri="d3ac3390-748e-45e0-83a8-9889d643d9fe"/>
    <ds:schemaRef ds:uri="http://schemas.microsoft.com/office/2006/metadata/properties"/>
    <ds:schemaRef ds:uri="http://purl.org/dc/elements/1.1/"/>
    <ds:schemaRef ds:uri="ed4fb31e-c5cd-4b30-b56a-ee875abe90cd"/>
    <ds:schemaRef ds:uri="http://www.w3.org/XML/1998/namespace"/>
    <ds:schemaRef ds:uri="http://purl.org/dc/dcmitype/"/>
  </ds:schemaRefs>
</ds:datastoreItem>
</file>

<file path=customXml/itemProps2.xml><?xml version="1.0" encoding="utf-8"?>
<ds:datastoreItem xmlns:ds="http://schemas.openxmlformats.org/officeDocument/2006/customXml" ds:itemID="{AA50768D-7011-48DA-82C4-D136E3DC8F3E}">
  <ds:schemaRefs>
    <ds:schemaRef ds:uri="http://schemas.microsoft.com/sharepoint/v3/contenttype/forms"/>
  </ds:schemaRefs>
</ds:datastoreItem>
</file>

<file path=customXml/itemProps3.xml><?xml version="1.0" encoding="utf-8"?>
<ds:datastoreItem xmlns:ds="http://schemas.openxmlformats.org/officeDocument/2006/customXml" ds:itemID="{32426B45-8499-492C-9BE9-0D5B5CBA426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3ac3390-748e-45e0-83a8-9889d643d9fe"/>
    <ds:schemaRef ds:uri="3ab46b5f-846b-4c09-98a5-4dd18a938181"/>
    <ds:schemaRef ds:uri="ed4fb31e-c5cd-4b30-b56a-ee875abe90c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Koond</vt:lpstr>
      <vt:lpstr>1</vt:lpstr>
      <vt:lpstr>2</vt:lpstr>
      <vt:lpstr>3</vt:lpstr>
      <vt:lpstr>'1'!Print_Area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Kaido</dc:creator>
  <cp:lastModifiedBy>Kaja Lääts</cp:lastModifiedBy>
  <cp:revision/>
  <cp:lastPrinted>2016-12-07T10:01:44Z</cp:lastPrinted>
  <dcterms:created xsi:type="dcterms:W3CDTF">2014-10-08T12:26:15Z</dcterms:created>
  <dcterms:modified xsi:type="dcterms:W3CDTF">2018-12-13T13:11:16Z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0x0101008F352E401F8CA646B262237497F16844</vt:lpwstr>
  </property>
</Properties>
</file>